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nas-hon\会計課共有\庶務契約データ\⑨共通\電力売買\2024(R06)\00.原課から（その後微調整）\【買電】クリーンピア沢\"/>
    </mc:Choice>
  </mc:AlternateContent>
  <bookViews>
    <workbookView xWindow="0" yWindow="0" windowWidth="19125" windowHeight="11340"/>
  </bookViews>
  <sheets>
    <sheet name="別紙様式５－１内訳書（税抜）" sheetId="12" r:id="rId1"/>
    <sheet name="別紙様式５－2 内訳書（税込）" sheetId="9" r:id="rId2"/>
  </sheets>
  <definedNames>
    <definedName name="_xlnm.Print_Area" localSheetId="0">'別紙様式５－１内訳書（税抜）'!$A$1:$S$29</definedName>
    <definedName name="_xlnm.Print_Area" localSheetId="1">'別紙様式５－2 内訳書（税込）'!$A$1:$S$29</definedName>
  </definedNames>
  <calcPr calcId="162913"/>
</workbook>
</file>

<file path=xl/calcChain.xml><?xml version="1.0" encoding="utf-8"?>
<calcChain xmlns="http://schemas.openxmlformats.org/spreadsheetml/2006/main">
  <c r="N9" i="9" l="1"/>
  <c r="N10" i="12"/>
  <c r="O13" i="12"/>
  <c r="N19" i="12" l="1"/>
  <c r="M19" i="12"/>
  <c r="E19" i="12"/>
  <c r="U19" i="12" s="1"/>
  <c r="N18" i="12"/>
  <c r="M18" i="12"/>
  <c r="E18" i="12"/>
  <c r="U18" i="12" s="1"/>
  <c r="N17" i="12"/>
  <c r="M17" i="12"/>
  <c r="E17" i="12"/>
  <c r="U17" i="12" s="1"/>
  <c r="N16" i="12"/>
  <c r="M16" i="12"/>
  <c r="E16" i="12"/>
  <c r="U16" i="12" s="1"/>
  <c r="N15" i="12"/>
  <c r="M15" i="12"/>
  <c r="E15" i="12"/>
  <c r="U15" i="12" s="1"/>
  <c r="N14" i="12"/>
  <c r="M14" i="12"/>
  <c r="E14" i="12"/>
  <c r="U14" i="12" s="1"/>
  <c r="N13" i="12"/>
  <c r="M13" i="12"/>
  <c r="P13" i="12" s="1"/>
  <c r="V13" i="12" s="1"/>
  <c r="E13" i="12"/>
  <c r="U13" i="12" s="1"/>
  <c r="N12" i="12"/>
  <c r="L12" i="12"/>
  <c r="E12" i="12"/>
  <c r="U12" i="12" s="1"/>
  <c r="L11" i="12"/>
  <c r="O11" i="12"/>
  <c r="N11" i="12"/>
  <c r="M11" i="12"/>
  <c r="E11" i="12"/>
  <c r="U11" i="12" s="1"/>
  <c r="L10" i="12"/>
  <c r="M10" i="12"/>
  <c r="E10" i="12"/>
  <c r="U10" i="12" s="1"/>
  <c r="L9" i="12"/>
  <c r="N9" i="12"/>
  <c r="M9" i="12"/>
  <c r="E9" i="12"/>
  <c r="U9" i="12" s="1"/>
  <c r="L8" i="12"/>
  <c r="K20" i="12"/>
  <c r="I20" i="12"/>
  <c r="M8" i="12"/>
  <c r="E8" i="12"/>
  <c r="U8" i="12" s="1"/>
  <c r="O13" i="9"/>
  <c r="O12" i="9"/>
  <c r="O11" i="9"/>
  <c r="N19" i="9"/>
  <c r="N18" i="9"/>
  <c r="N17" i="9"/>
  <c r="N16" i="9"/>
  <c r="N15" i="9"/>
  <c r="N14" i="9"/>
  <c r="N13" i="9"/>
  <c r="N12" i="9"/>
  <c r="N11" i="9"/>
  <c r="N10" i="9"/>
  <c r="N8" i="9"/>
  <c r="M8" i="9"/>
  <c r="M19" i="9"/>
  <c r="M18" i="9"/>
  <c r="M17" i="9"/>
  <c r="M16" i="9"/>
  <c r="M15" i="9"/>
  <c r="P15" i="9" s="1"/>
  <c r="M14" i="9"/>
  <c r="M13" i="9"/>
  <c r="M12" i="9"/>
  <c r="M11" i="9"/>
  <c r="M10" i="9"/>
  <c r="M9" i="9"/>
  <c r="E19" i="9"/>
  <c r="U19" i="9" s="1"/>
  <c r="E18" i="9"/>
  <c r="U18" i="9" s="1"/>
  <c r="E17" i="9"/>
  <c r="U17" i="9" s="1"/>
  <c r="E16" i="9"/>
  <c r="U16" i="9" s="1"/>
  <c r="E15" i="9"/>
  <c r="U15" i="9" s="1"/>
  <c r="E14" i="9"/>
  <c r="U14" i="9" s="1"/>
  <c r="E13" i="9"/>
  <c r="U13" i="9" s="1"/>
  <c r="E12" i="9"/>
  <c r="U12" i="9" s="1"/>
  <c r="E11" i="9"/>
  <c r="U11" i="9" s="1"/>
  <c r="E10" i="9"/>
  <c r="U10" i="9" s="1"/>
  <c r="E9" i="9"/>
  <c r="U9" i="9" s="1"/>
  <c r="E8" i="9"/>
  <c r="U8" i="9" s="1"/>
  <c r="P19" i="9" l="1"/>
  <c r="P10" i="12"/>
  <c r="V10" i="12" s="1"/>
  <c r="Q10" i="12" s="1"/>
  <c r="O20" i="9"/>
  <c r="P9" i="9"/>
  <c r="P17" i="9"/>
  <c r="P13" i="9"/>
  <c r="V13" i="9" s="1"/>
  <c r="P9" i="12"/>
  <c r="V9" i="12" s="1"/>
  <c r="P11" i="12"/>
  <c r="V11" i="12" s="1"/>
  <c r="Q11" i="12" s="1"/>
  <c r="Q13" i="12"/>
  <c r="Q9" i="12"/>
  <c r="P14" i="12"/>
  <c r="V14" i="12" s="1"/>
  <c r="Q14" i="12" s="1"/>
  <c r="P15" i="12"/>
  <c r="V15" i="12" s="1"/>
  <c r="Q15" i="12" s="1"/>
  <c r="P16" i="12"/>
  <c r="V16" i="12" s="1"/>
  <c r="Q16" i="12" s="1"/>
  <c r="P17" i="12"/>
  <c r="V17" i="12" s="1"/>
  <c r="Q17" i="12" s="1"/>
  <c r="P18" i="12"/>
  <c r="V18" i="12" s="1"/>
  <c r="Q18" i="12" s="1"/>
  <c r="P19" i="12"/>
  <c r="V19" i="12" s="1"/>
  <c r="Q19" i="12" s="1"/>
  <c r="N8" i="12"/>
  <c r="N20" i="12" s="1"/>
  <c r="M12" i="12"/>
  <c r="M20" i="12" s="1"/>
  <c r="L13" i="12"/>
  <c r="E20" i="12"/>
  <c r="L14" i="12"/>
  <c r="L15" i="12"/>
  <c r="L16" i="12"/>
  <c r="L17" i="12"/>
  <c r="L18" i="12"/>
  <c r="L19" i="12"/>
  <c r="G20" i="12"/>
  <c r="O12" i="12"/>
  <c r="O20" i="12" s="1"/>
  <c r="P10" i="9"/>
  <c r="P14" i="9"/>
  <c r="V14" i="9" s="1"/>
  <c r="P18" i="9"/>
  <c r="N20" i="9"/>
  <c r="P16" i="9"/>
  <c r="P8" i="9"/>
  <c r="P11" i="9"/>
  <c r="P12" i="9"/>
  <c r="V12" i="9" s="1"/>
  <c r="M20" i="9"/>
  <c r="E20" i="9"/>
  <c r="L20" i="12" l="1"/>
  <c r="P8" i="12"/>
  <c r="P12" i="12"/>
  <c r="V12" i="12" s="1"/>
  <c r="Q12" i="12" s="1"/>
  <c r="P20" i="9"/>
  <c r="P20" i="12" l="1"/>
  <c r="V8" i="12"/>
  <c r="Q8" i="12" s="1"/>
  <c r="Q25" i="12" l="1"/>
  <c r="Q20" i="12"/>
  <c r="U23" i="12" l="1"/>
  <c r="V8" i="9" l="1"/>
  <c r="Q8" i="9" l="1"/>
  <c r="V18" i="9"/>
  <c r="Q18" i="9" s="1"/>
  <c r="Q14" i="9"/>
  <c r="V19" i="9"/>
  <c r="Q19" i="9" s="1"/>
  <c r="V15" i="9"/>
  <c r="Q15" i="9" s="1"/>
  <c r="V11" i="9"/>
  <c r="Q11" i="9" s="1"/>
  <c r="V17" i="9"/>
  <c r="Q17" i="9" s="1"/>
  <c r="V16" i="9"/>
  <c r="Q16" i="9" s="1"/>
  <c r="V10" i="9"/>
  <c r="Q10" i="9" s="1"/>
  <c r="Q13" i="9"/>
  <c r="V9" i="9"/>
  <c r="Q9" i="9" s="1"/>
  <c r="Q12" i="9"/>
  <c r="Q23" i="9" l="1"/>
  <c r="Q25" i="9" s="1"/>
  <c r="Q20" i="9"/>
  <c r="K20" i="9"/>
  <c r="I20" i="9"/>
  <c r="G20" i="9"/>
  <c r="L19" i="9"/>
  <c r="L18" i="9"/>
  <c r="L17" i="9"/>
  <c r="L16" i="9"/>
  <c r="L15" i="9"/>
  <c r="L14" i="9"/>
  <c r="L13" i="9"/>
  <c r="L12" i="9"/>
  <c r="L11" i="9"/>
  <c r="L10" i="9"/>
  <c r="L9" i="9"/>
  <c r="L8" i="9"/>
  <c r="U23" i="9" l="1"/>
  <c r="L20" i="9"/>
</calcChain>
</file>

<file path=xl/sharedStrings.xml><?xml version="1.0" encoding="utf-8"?>
<sst xmlns="http://schemas.openxmlformats.org/spreadsheetml/2006/main" count="169" uniqueCount="53">
  <si>
    <t>（留意事項）</t>
    <rPh sb="1" eb="3">
      <t>リュウイ</t>
    </rPh>
    <rPh sb="3" eb="5">
      <t>ジコウ</t>
    </rPh>
    <phoneticPr fontId="1"/>
  </si>
  <si>
    <t>合計</t>
    <rPh sb="0" eb="2">
      <t>ゴウケイ</t>
    </rPh>
    <phoneticPr fontId="4"/>
  </si>
  <si>
    <t>3月</t>
  </si>
  <si>
    <t>2月</t>
  </si>
  <si>
    <t>1月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</si>
  <si>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</si>
  <si>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</si>
  <si>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</si>
  <si>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</si>
  <si>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</si>
  <si>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</si>
  <si>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</si>
  <si>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</si>
  <si>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  <phoneticPr fontId="4"/>
  </si>
  <si>
    <t>（円）税込</t>
    <rPh sb="1" eb="2">
      <t>エン</t>
    </rPh>
    <rPh sb="3" eb="5">
      <t>ゼイコ</t>
    </rPh>
    <phoneticPr fontId="4"/>
  </si>
  <si>
    <t>(kWh)</t>
    <phoneticPr fontId="4"/>
  </si>
  <si>
    <t>（ｋWh）</t>
    <phoneticPr fontId="4"/>
  </si>
  <si>
    <t>（ｋW）</t>
    <phoneticPr fontId="4"/>
  </si>
  <si>
    <t>重負荷
契約単価</t>
    <rPh sb="0" eb="1">
      <t>ジュウ</t>
    </rPh>
    <rPh sb="1" eb="3">
      <t>フカ</t>
    </rPh>
    <rPh sb="4" eb="6">
      <t>ケイヤク</t>
    </rPh>
    <rPh sb="6" eb="8">
      <t>タンカ</t>
    </rPh>
    <phoneticPr fontId="4"/>
  </si>
  <si>
    <t>基本料金①</t>
    <rPh sb="0" eb="2">
      <t>キホン</t>
    </rPh>
    <rPh sb="2" eb="4">
      <t>リョウキン</t>
    </rPh>
    <phoneticPr fontId="4"/>
  </si>
  <si>
    <t>契約電力</t>
    <rPh sb="0" eb="2">
      <t>ケイヤク</t>
    </rPh>
    <rPh sb="2" eb="4">
      <t>デンリョク</t>
    </rPh>
    <phoneticPr fontId="4"/>
  </si>
  <si>
    <t>契約単価</t>
    <rPh sb="0" eb="2">
      <t>ケイヤク</t>
    </rPh>
    <rPh sb="2" eb="4">
      <t>タンカ</t>
    </rPh>
    <phoneticPr fontId="4"/>
  </si>
  <si>
    <t>月別電気料金
③＝①＋②</t>
    <rPh sb="0" eb="2">
      <t>ツキベツ</t>
    </rPh>
    <rPh sb="2" eb="4">
      <t>デンキ</t>
    </rPh>
    <rPh sb="4" eb="6">
      <t>リョウキン</t>
    </rPh>
    <phoneticPr fontId="4"/>
  </si>
  <si>
    <t>電力量料金</t>
    <rPh sb="0" eb="2">
      <t>デンリョク</t>
    </rPh>
    <rPh sb="2" eb="3">
      <t>リョウ</t>
    </rPh>
    <rPh sb="3" eb="5">
      <t>リョウキン</t>
    </rPh>
    <phoneticPr fontId="4"/>
  </si>
  <si>
    <t>基本料金</t>
    <rPh sb="0" eb="4">
      <t>キホンリョウキン</t>
    </rPh>
    <phoneticPr fontId="4"/>
  </si>
  <si>
    <t xml:space="preserve">
力率調整
</t>
    <rPh sb="1" eb="3">
      <t>リキリツ</t>
    </rPh>
    <rPh sb="3" eb="5">
      <t>チョウセイ</t>
    </rPh>
    <phoneticPr fontId="4"/>
  </si>
  <si>
    <t>予定昼間時間
使用電力量</t>
    <rPh sb="0" eb="2">
      <t>ヨテイ</t>
    </rPh>
    <rPh sb="2" eb="4">
      <t>ヒルマ</t>
    </rPh>
    <rPh sb="4" eb="6">
      <t>ジカン</t>
    </rPh>
    <rPh sb="7" eb="9">
      <t>シヨウ</t>
    </rPh>
    <rPh sb="9" eb="11">
      <t>デンリョク</t>
    </rPh>
    <rPh sb="11" eb="12">
      <t>リョウ</t>
    </rPh>
    <phoneticPr fontId="4"/>
  </si>
  <si>
    <t>予定夜間時間
使用電力量</t>
    <rPh sb="0" eb="2">
      <t>ヨテイ</t>
    </rPh>
    <rPh sb="2" eb="4">
      <t>ヤカン</t>
    </rPh>
    <rPh sb="4" eb="6">
      <t>ジカン</t>
    </rPh>
    <rPh sb="7" eb="9">
      <t>シヨウ</t>
    </rPh>
    <rPh sb="9" eb="11">
      <t>デンリョク</t>
    </rPh>
    <rPh sb="11" eb="12">
      <t>リョウ</t>
    </rPh>
    <phoneticPr fontId="4"/>
  </si>
  <si>
    <t>昼間時間
契約単価</t>
    <rPh sb="0" eb="2">
      <t>ヒルマ</t>
    </rPh>
    <rPh sb="2" eb="4">
      <t>ジカン</t>
    </rPh>
    <rPh sb="5" eb="7">
      <t>ケイヤク</t>
    </rPh>
    <rPh sb="7" eb="9">
      <t>タンカ</t>
    </rPh>
    <phoneticPr fontId="4"/>
  </si>
  <si>
    <t>夜間時間
契約単価</t>
    <rPh sb="0" eb="2">
      <t>ヤカン</t>
    </rPh>
    <rPh sb="2" eb="4">
      <t>ジカン</t>
    </rPh>
    <rPh sb="5" eb="7">
      <t>ケイヤク</t>
    </rPh>
    <rPh sb="7" eb="9">
      <t>タンカ</t>
    </rPh>
    <phoneticPr fontId="4"/>
  </si>
  <si>
    <t>予定重負荷時間使用電力量</t>
    <rPh sb="0" eb="2">
      <t>ヨテイ</t>
    </rPh>
    <rPh sb="2" eb="3">
      <t>ジュウ</t>
    </rPh>
    <rPh sb="3" eb="5">
      <t>フカ</t>
    </rPh>
    <rPh sb="5" eb="7">
      <t>ジカン</t>
    </rPh>
    <rPh sb="7" eb="9">
      <t>シヨウ</t>
    </rPh>
    <rPh sb="9" eb="11">
      <t>デンリョク</t>
    </rPh>
    <rPh sb="11" eb="12">
      <t>リョウ</t>
    </rPh>
    <phoneticPr fontId="4"/>
  </si>
  <si>
    <t>予定使用電力量
合計</t>
    <rPh sb="0" eb="2">
      <t>ヨテイ</t>
    </rPh>
    <rPh sb="2" eb="4">
      <t>シヨウ</t>
    </rPh>
    <rPh sb="4" eb="6">
      <t>デンリョク</t>
    </rPh>
    <rPh sb="6" eb="7">
      <t>リョウ</t>
    </rPh>
    <rPh sb="8" eb="10">
      <t>ゴウケイ</t>
    </rPh>
    <phoneticPr fontId="4"/>
  </si>
  <si>
    <t>予定昼間時間
電力量料金</t>
    <rPh sb="0" eb="2">
      <t>ヨテイ</t>
    </rPh>
    <rPh sb="2" eb="4">
      <t>ヒルマ</t>
    </rPh>
    <rPh sb="4" eb="6">
      <t>ジカン</t>
    </rPh>
    <rPh sb="7" eb="9">
      <t>デンリョク</t>
    </rPh>
    <rPh sb="9" eb="10">
      <t>リョウ</t>
    </rPh>
    <rPh sb="10" eb="12">
      <t>リョウキン</t>
    </rPh>
    <phoneticPr fontId="4"/>
  </si>
  <si>
    <t>予定夜間時間
電力量料金</t>
    <rPh sb="0" eb="2">
      <t>ヨテイ</t>
    </rPh>
    <rPh sb="2" eb="4">
      <t>ヤカン</t>
    </rPh>
    <rPh sb="4" eb="6">
      <t>ジカン</t>
    </rPh>
    <rPh sb="7" eb="9">
      <t>デンリョク</t>
    </rPh>
    <rPh sb="9" eb="10">
      <t>リョウ</t>
    </rPh>
    <rPh sb="10" eb="12">
      <t>リョウキン</t>
    </rPh>
    <phoneticPr fontId="4"/>
  </si>
  <si>
    <t>予定重負荷時間
電力量料金</t>
    <rPh sb="0" eb="2">
      <t>ヨテイ</t>
    </rPh>
    <rPh sb="2" eb="3">
      <t>ジュウ</t>
    </rPh>
    <rPh sb="3" eb="5">
      <t>フカ</t>
    </rPh>
    <rPh sb="5" eb="7">
      <t>ジカン</t>
    </rPh>
    <rPh sb="8" eb="10">
      <t>デンリョク</t>
    </rPh>
    <rPh sb="10" eb="11">
      <t>リョウ</t>
    </rPh>
    <rPh sb="11" eb="13">
      <t>リョウキン</t>
    </rPh>
    <phoneticPr fontId="4"/>
  </si>
  <si>
    <t>予定電力料金小計②</t>
    <rPh sb="0" eb="2">
      <t>ヨテイ</t>
    </rPh>
    <rPh sb="2" eb="4">
      <t>デンリョク</t>
    </rPh>
    <rPh sb="4" eb="6">
      <t>リョウキン</t>
    </rPh>
    <rPh sb="6" eb="8">
      <t>ショウケイ</t>
    </rPh>
    <phoneticPr fontId="4"/>
  </si>
  <si>
    <t>-</t>
    <phoneticPr fontId="1"/>
  </si>
  <si>
    <t>入札書記入額＝</t>
    <rPh sb="0" eb="2">
      <t>ニュウサツ</t>
    </rPh>
    <rPh sb="2" eb="3">
      <t>ショ</t>
    </rPh>
    <rPh sb="3" eb="5">
      <t>キニュウ</t>
    </rPh>
    <rPh sb="5" eb="6">
      <t>ガク</t>
    </rPh>
    <phoneticPr fontId="1"/>
  </si>
  <si>
    <r>
      <t>　１．各契約単価は、消費税等相当額を含む単価とし、小数点以下第</t>
    </r>
    <r>
      <rPr>
        <sz val="12"/>
        <color theme="1"/>
        <rFont val="Century"/>
        <family val="1"/>
      </rPr>
      <t>2</t>
    </r>
    <r>
      <rPr>
        <sz val="12"/>
        <color theme="1"/>
        <rFont val="ＭＳ 明朝"/>
        <family val="1"/>
        <charset val="128"/>
      </rPr>
      <t>位まで記入する。</t>
    </r>
    <rPh sb="3" eb="4">
      <t>カク</t>
    </rPh>
    <rPh sb="4" eb="6">
      <t>ケイヤク</t>
    </rPh>
    <rPh sb="6" eb="8">
      <t>タンカ</t>
    </rPh>
    <phoneticPr fontId="1"/>
  </si>
  <si>
    <r>
      <t>　２．力率調整</t>
    </r>
    <r>
      <rPr>
        <sz val="12"/>
        <color theme="1"/>
        <rFont val="ＭＳ 明朝"/>
        <family val="1"/>
        <charset val="128"/>
      </rPr>
      <t>については、力率の想定値</t>
    </r>
    <r>
      <rPr>
        <sz val="12"/>
        <color theme="1"/>
        <rFont val="Century"/>
        <family val="1"/>
      </rPr>
      <t>100</t>
    </r>
    <r>
      <rPr>
        <sz val="12"/>
        <color theme="1"/>
        <rFont val="ＭＳ 明朝"/>
        <family val="1"/>
        <charset val="128"/>
      </rPr>
      <t>％から</t>
    </r>
    <r>
      <rPr>
        <sz val="12"/>
        <color theme="1"/>
        <rFont val="Century"/>
        <family val="1"/>
      </rPr>
      <t>0.85</t>
    </r>
    <r>
      <rPr>
        <sz val="12"/>
        <color theme="1"/>
        <rFont val="ＭＳ 明朝"/>
        <family val="1"/>
        <charset val="128"/>
      </rPr>
      <t>とする。</t>
    </r>
    <rPh sb="3" eb="4">
      <t>リキ</t>
    </rPh>
    <rPh sb="4" eb="5">
      <t>リツ</t>
    </rPh>
    <rPh sb="5" eb="7">
      <t>チョウセイ</t>
    </rPh>
    <rPh sb="13" eb="14">
      <t>リキ</t>
    </rPh>
    <rPh sb="14" eb="15">
      <t>リツ</t>
    </rPh>
    <rPh sb="16" eb="18">
      <t>ソウテイ</t>
    </rPh>
    <rPh sb="18" eb="19">
      <t>チ</t>
    </rPh>
    <phoneticPr fontId="1"/>
  </si>
  <si>
    <t>月</t>
    <rPh sb="0" eb="1">
      <t>ツキ</t>
    </rPh>
    <phoneticPr fontId="1"/>
  </si>
  <si>
    <t>　３．月別電気料金は月毎に小数点以下を切り捨てる。</t>
    <rPh sb="3" eb="5">
      <t>ツキベツ</t>
    </rPh>
    <rPh sb="5" eb="7">
      <t>デンキ</t>
    </rPh>
    <rPh sb="7" eb="9">
      <t>リョウキン</t>
    </rPh>
    <rPh sb="10" eb="12">
      <t>ツキゴト</t>
    </rPh>
    <rPh sb="13" eb="16">
      <t>ショウスウテン</t>
    </rPh>
    <rPh sb="16" eb="18">
      <t>イカ</t>
    </rPh>
    <rPh sb="19" eb="20">
      <t>キ</t>
    </rPh>
    <rPh sb="21" eb="22">
      <t>ス</t>
    </rPh>
    <phoneticPr fontId="1"/>
  </si>
  <si>
    <t>・・・1⃣</t>
    <phoneticPr fontId="1"/>
  </si>
  <si>
    <t>1⃣＝</t>
    <phoneticPr fontId="1"/>
  </si>
  <si>
    <t>・・・2⃣</t>
    <phoneticPr fontId="1"/>
  </si>
  <si>
    <t>入札記入額＝2⃣÷1.10（小数点以下切り上げ）＝</t>
    <rPh sb="0" eb="2">
      <t>ニュウサツ</t>
    </rPh>
    <rPh sb="2" eb="4">
      <t>キニュウ</t>
    </rPh>
    <rPh sb="4" eb="5">
      <t>ガク</t>
    </rPh>
    <rPh sb="14" eb="17">
      <t>ショウスウテン</t>
    </rPh>
    <rPh sb="17" eb="19">
      <t>イカ</t>
    </rPh>
    <rPh sb="19" eb="20">
      <t>キ</t>
    </rPh>
    <rPh sb="21" eb="22">
      <t>ア</t>
    </rPh>
    <phoneticPr fontId="1"/>
  </si>
  <si>
    <t>※入札書に記入する金額と同額になること</t>
    <rPh sb="1" eb="3">
      <t>ニュウサツ</t>
    </rPh>
    <rPh sb="3" eb="4">
      <t>ショ</t>
    </rPh>
    <rPh sb="5" eb="7">
      <t>キニュウ</t>
    </rPh>
    <rPh sb="9" eb="11">
      <t>キンガク</t>
    </rPh>
    <rPh sb="12" eb="14">
      <t>ドウガク</t>
    </rPh>
    <phoneticPr fontId="1"/>
  </si>
  <si>
    <t>-</t>
    <phoneticPr fontId="4"/>
  </si>
  <si>
    <t>入札金額内訳書（単価に消費税等相当額を含まない場合）</t>
    <rPh sb="0" eb="2">
      <t>ニュウサツ</t>
    </rPh>
    <rPh sb="2" eb="4">
      <t>キンガク</t>
    </rPh>
    <rPh sb="4" eb="7">
      <t>ウチワケショ</t>
    </rPh>
    <phoneticPr fontId="4"/>
  </si>
  <si>
    <t>別紙様式５－２（クリーンピア沢）</t>
    <rPh sb="0" eb="2">
      <t>ベッシ</t>
    </rPh>
    <rPh sb="2" eb="4">
      <t>ヨウシキ</t>
    </rPh>
    <rPh sb="14" eb="15">
      <t>サワ</t>
    </rPh>
    <phoneticPr fontId="1"/>
  </si>
  <si>
    <t>入札金額内訳書（単価に消費税等相当額を含む場合）</t>
    <rPh sb="0" eb="2">
      <t>ニュウサツ</t>
    </rPh>
    <rPh sb="2" eb="4">
      <t>キンガク</t>
    </rPh>
    <rPh sb="4" eb="7">
      <t>ウチワケショ</t>
    </rPh>
    <phoneticPr fontId="4"/>
  </si>
  <si>
    <t>-</t>
  </si>
  <si>
    <t>別紙様式５－１（クリーンピア沢）</t>
    <rPh sb="0" eb="2">
      <t>ベッシ</t>
    </rPh>
    <rPh sb="2" eb="4">
      <t>ヨウシキ</t>
    </rPh>
    <rPh sb="14" eb="15">
      <t>サワ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</si>
</sst>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00;[Red]\-#,##0.000"/>
    <numFmt numFmtId="177" formatCode="#,##0.00_ ;[Red]\-#,##0.00\ "/>
    <numFmt numFmtId="178" formatCode="\▲#,##0.00;[Red]\-#,##0.00"/>
    <numFmt numFmtId="179" formatCode="#,##0_ ;[Red]\-#,##0\ "/>
    <numFmt numFmtId="180" formatCode="#,##0.0;[Red]\-#,##0.0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/>
      <right style="thin">
        <color auto="1"/>
      </right>
      <top style="medium">
        <color indexed="64"/>
      </top>
      <bottom style="medium">
        <color auto="1"/>
      </bottom>
      <diagonal style="thin">
        <color indexed="64"/>
      </diagonal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</cellStyleXfs>
  <cellXfs count="10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1"/>
    <xf numFmtId="0" fontId="3" fillId="0" borderId="0" xfId="1" applyAlignment="1">
      <alignment vertical="center"/>
    </xf>
    <xf numFmtId="0" fontId="5" fillId="0" borderId="9" xfId="1" applyFont="1" applyBorder="1" applyAlignment="1">
      <alignment horizontal="center" vertical="center"/>
    </xf>
    <xf numFmtId="40" fontId="3" fillId="2" borderId="9" xfId="2" applyNumberFormat="1" applyFont="1" applyFill="1" applyBorder="1" applyAlignment="1">
      <alignment horizontal="center" vertical="center"/>
    </xf>
    <xf numFmtId="0" fontId="3" fillId="0" borderId="10" xfId="1" applyFill="1" applyBorder="1" applyAlignment="1">
      <alignment horizontal="center" vertical="center"/>
    </xf>
    <xf numFmtId="40" fontId="6" fillId="2" borderId="2" xfId="2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40" fontId="3" fillId="2" borderId="2" xfId="2" applyNumberFormat="1" applyFont="1" applyFill="1" applyBorder="1" applyAlignment="1">
      <alignment horizontal="center" vertical="center"/>
    </xf>
    <xf numFmtId="0" fontId="3" fillId="0" borderId="11" xfId="1" applyBorder="1" applyAlignment="1">
      <alignment horizontal="center" vertical="center"/>
    </xf>
    <xf numFmtId="0" fontId="3" fillId="0" borderId="6" xfId="1" applyBorder="1" applyAlignment="1">
      <alignment horizontal="center" vertical="center"/>
    </xf>
    <xf numFmtId="0" fontId="3" fillId="0" borderId="2" xfId="1" applyBorder="1" applyAlignment="1">
      <alignment horizontal="center" vertical="center"/>
    </xf>
    <xf numFmtId="0" fontId="3" fillId="4" borderId="2" xfId="1" applyFill="1" applyBorder="1" applyAlignment="1">
      <alignment horizontal="center" vertical="center"/>
    </xf>
    <xf numFmtId="0" fontId="3" fillId="5" borderId="2" xfId="1" applyFill="1" applyBorder="1" applyAlignment="1">
      <alignment horizontal="center" vertical="center"/>
    </xf>
    <xf numFmtId="0" fontId="3" fillId="6" borderId="2" xfId="1" applyFill="1" applyBorder="1" applyAlignment="1">
      <alignment horizontal="center" vertical="center"/>
    </xf>
    <xf numFmtId="0" fontId="3" fillId="0" borderId="0" xfId="1" applyAlignment="1">
      <alignment horizontal="center"/>
    </xf>
    <xf numFmtId="0" fontId="3" fillId="6" borderId="14" xfId="1" applyFill="1" applyBorder="1" applyAlignment="1">
      <alignment horizontal="center" vertical="center"/>
    </xf>
    <xf numFmtId="0" fontId="3" fillId="6" borderId="13" xfId="1" applyFill="1" applyBorder="1" applyAlignment="1">
      <alignment horizontal="center" vertical="center" wrapText="1"/>
    </xf>
    <xf numFmtId="0" fontId="3" fillId="6" borderId="12" xfId="1" applyFill="1" applyBorder="1" applyAlignment="1">
      <alignment horizontal="center" vertical="center" wrapText="1"/>
    </xf>
    <xf numFmtId="0" fontId="3" fillId="5" borderId="12" xfId="1" applyFill="1" applyBorder="1" applyAlignment="1">
      <alignment horizontal="center" vertical="center" wrapText="1"/>
    </xf>
    <xf numFmtId="0" fontId="3" fillId="4" borderId="12" xfId="1" applyFill="1" applyBorder="1" applyAlignment="1">
      <alignment horizontal="center" vertical="center" wrapText="1"/>
    </xf>
    <xf numFmtId="0" fontId="3" fillId="3" borderId="16" xfId="1" applyFill="1" applyBorder="1" applyAlignment="1">
      <alignment horizontal="center" vertical="center" wrapText="1"/>
    </xf>
    <xf numFmtId="0" fontId="3" fillId="6" borderId="6" xfId="1" applyFill="1" applyBorder="1" applyAlignment="1">
      <alignment horizontal="center" vertical="center"/>
    </xf>
    <xf numFmtId="0" fontId="3" fillId="3" borderId="17" xfId="1" applyFill="1" applyBorder="1" applyAlignment="1">
      <alignment horizontal="center" vertical="center"/>
    </xf>
    <xf numFmtId="0" fontId="9" fillId="4" borderId="12" xfId="1" applyFont="1" applyFill="1" applyBorder="1" applyAlignment="1">
      <alignment horizontal="center" vertical="center" wrapText="1"/>
    </xf>
    <xf numFmtId="0" fontId="7" fillId="3" borderId="16" xfId="1" applyFont="1" applyFill="1" applyBorder="1" applyAlignment="1">
      <alignment horizontal="center" vertical="center" wrapText="1"/>
    </xf>
    <xf numFmtId="0" fontId="3" fillId="6" borderId="19" xfId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/>
    </xf>
    <xf numFmtId="0" fontId="3" fillId="0" borderId="20" xfId="1" applyBorder="1"/>
    <xf numFmtId="0" fontId="3" fillId="0" borderId="17" xfId="1" applyBorder="1" applyAlignment="1">
      <alignment horizontal="center" vertical="center"/>
    </xf>
    <xf numFmtId="0" fontId="11" fillId="0" borderId="0" xfId="1" applyFont="1" applyBorder="1" applyAlignment="1">
      <alignment horizontal="right" vertical="center"/>
    </xf>
    <xf numFmtId="0" fontId="12" fillId="0" borderId="0" xfId="0" applyFont="1">
      <alignment vertical="center"/>
    </xf>
    <xf numFmtId="177" fontId="10" fillId="2" borderId="0" xfId="1" applyNumberFormat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3" fillId="0" borderId="23" xfId="1" applyBorder="1"/>
    <xf numFmtId="0" fontId="3" fillId="0" borderId="1" xfId="1" applyBorder="1" applyAlignment="1">
      <alignment horizontal="center" vertical="center" wrapText="1"/>
    </xf>
    <xf numFmtId="0" fontId="3" fillId="0" borderId="15" xfId="1" applyBorder="1" applyAlignment="1">
      <alignment horizontal="center" vertical="center" wrapText="1"/>
    </xf>
    <xf numFmtId="0" fontId="3" fillId="0" borderId="24" xfId="1" applyBorder="1"/>
    <xf numFmtId="0" fontId="11" fillId="0" borderId="0" xfId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3" fillId="0" borderId="0" xfId="1" applyAlignment="1">
      <alignment horizontal="right" vertical="center"/>
    </xf>
    <xf numFmtId="0" fontId="3" fillId="0" borderId="0" xfId="1" applyBorder="1" applyAlignment="1">
      <alignment horizontal="right" vertical="center"/>
    </xf>
    <xf numFmtId="179" fontId="10" fillId="2" borderId="0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7" fillId="0" borderId="0" xfId="1" applyFont="1"/>
    <xf numFmtId="0" fontId="12" fillId="0" borderId="0" xfId="0" applyFont="1" applyAlignment="1">
      <alignment horizontal="center" vertical="center"/>
    </xf>
    <xf numFmtId="0" fontId="11" fillId="0" borderId="0" xfId="1" applyFont="1" applyAlignment="1">
      <alignment horizontal="right" vertical="center"/>
    </xf>
    <xf numFmtId="40" fontId="3" fillId="0" borderId="0" xfId="1" applyNumberFormat="1"/>
    <xf numFmtId="176" fontId="3" fillId="0" borderId="0" xfId="1" applyNumberFormat="1"/>
    <xf numFmtId="179" fontId="3" fillId="0" borderId="0" xfId="1" applyNumberFormat="1"/>
    <xf numFmtId="0" fontId="6" fillId="8" borderId="2" xfId="1" applyFont="1" applyFill="1" applyBorder="1" applyAlignment="1">
      <alignment horizontal="center" vertical="center"/>
    </xf>
    <xf numFmtId="177" fontId="6" fillId="8" borderId="2" xfId="2" applyNumberFormat="1" applyFont="1" applyFill="1" applyBorder="1" applyAlignment="1">
      <alignment horizontal="center" vertical="center"/>
    </xf>
    <xf numFmtId="176" fontId="18" fillId="8" borderId="17" xfId="2" applyNumberFormat="1" applyFont="1" applyFill="1" applyBorder="1" applyAlignment="1">
      <alignment horizontal="center" vertical="center"/>
    </xf>
    <xf numFmtId="0" fontId="3" fillId="8" borderId="9" xfId="1" applyFill="1" applyBorder="1"/>
    <xf numFmtId="178" fontId="5" fillId="8" borderId="9" xfId="2" applyNumberFormat="1" applyFont="1" applyFill="1" applyBorder="1" applyAlignment="1">
      <alignment horizontal="center" vertical="center"/>
    </xf>
    <xf numFmtId="180" fontId="19" fillId="8" borderId="18" xfId="1" applyNumberFormat="1" applyFont="1" applyFill="1" applyBorder="1" applyAlignment="1">
      <alignment horizontal="center" vertical="center"/>
    </xf>
    <xf numFmtId="38" fontId="6" fillId="8" borderId="2" xfId="2" applyFont="1" applyFill="1" applyBorder="1" applyAlignment="1">
      <alignment horizontal="center" vertical="center"/>
    </xf>
    <xf numFmtId="38" fontId="5" fillId="8" borderId="8" xfId="2" applyFont="1" applyFill="1" applyBorder="1" applyAlignment="1">
      <alignment horizontal="center" vertical="center"/>
    </xf>
    <xf numFmtId="40" fontId="18" fillId="8" borderId="6" xfId="2" applyNumberFormat="1" applyFont="1" applyFill="1" applyBorder="1" applyAlignment="1">
      <alignment horizontal="center" vertical="center"/>
    </xf>
    <xf numFmtId="40" fontId="18" fillId="8" borderId="2" xfId="2" applyNumberFormat="1" applyFont="1" applyFill="1" applyBorder="1" applyAlignment="1">
      <alignment horizontal="center" vertical="center"/>
    </xf>
    <xf numFmtId="38" fontId="6" fillId="8" borderId="2" xfId="2" applyNumberFormat="1" applyFont="1" applyFill="1" applyBorder="1" applyAlignment="1">
      <alignment horizontal="center" vertical="center"/>
    </xf>
    <xf numFmtId="40" fontId="18" fillId="8" borderId="17" xfId="1" applyNumberFormat="1" applyFont="1" applyFill="1" applyBorder="1" applyAlignment="1">
      <alignment horizontal="center" vertical="center"/>
    </xf>
    <xf numFmtId="38" fontId="5" fillId="8" borderId="8" xfId="2" applyNumberFormat="1" applyFont="1" applyFill="1" applyBorder="1" applyAlignment="1">
      <alignment horizontal="center" vertical="center"/>
    </xf>
    <xf numFmtId="40" fontId="19" fillId="8" borderId="10" xfId="1" applyNumberFormat="1" applyFont="1" applyFill="1" applyBorder="1" applyAlignment="1">
      <alignment horizontal="center" vertical="center"/>
    </xf>
    <xf numFmtId="40" fontId="19" fillId="8" borderId="8" xfId="1" applyNumberFormat="1" applyFont="1" applyFill="1" applyBorder="1" applyAlignment="1">
      <alignment horizontal="center" vertical="center"/>
    </xf>
    <xf numFmtId="40" fontId="19" fillId="8" borderId="18" xfId="1" applyNumberFormat="1" applyFont="1" applyFill="1" applyBorder="1" applyAlignment="1">
      <alignment horizontal="center" vertical="center"/>
    </xf>
    <xf numFmtId="38" fontId="18" fillId="8" borderId="17" xfId="1" applyNumberFormat="1" applyFont="1" applyFill="1" applyBorder="1" applyAlignment="1">
      <alignment horizontal="center" vertical="center"/>
    </xf>
    <xf numFmtId="38" fontId="18" fillId="8" borderId="17" xfId="2" applyFont="1" applyFill="1" applyBorder="1" applyAlignment="1">
      <alignment horizontal="center" vertical="center"/>
    </xf>
    <xf numFmtId="38" fontId="19" fillId="8" borderId="18" xfId="1" applyNumberFormat="1" applyFont="1" applyFill="1" applyBorder="1" applyAlignment="1">
      <alignment horizontal="center" vertical="center"/>
    </xf>
    <xf numFmtId="179" fontId="21" fillId="7" borderId="27" xfId="1" applyNumberFormat="1" applyFont="1" applyFill="1" applyBorder="1" applyAlignment="1">
      <alignment horizontal="center" vertical="center"/>
    </xf>
    <xf numFmtId="179" fontId="21" fillId="7" borderId="28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3" fillId="0" borderId="10" xfId="1" applyBorder="1" applyAlignment="1">
      <alignment horizontal="center" vertical="center"/>
    </xf>
    <xf numFmtId="0" fontId="3" fillId="0" borderId="8" xfId="1" applyBorder="1" applyAlignment="1">
      <alignment horizontal="center" vertical="center"/>
    </xf>
    <xf numFmtId="0" fontId="3" fillId="0" borderId="18" xfId="1" applyBorder="1" applyAlignment="1">
      <alignment horizontal="center" vertical="center"/>
    </xf>
    <xf numFmtId="0" fontId="3" fillId="0" borderId="13" xfId="1" applyBorder="1" applyAlignment="1">
      <alignment horizontal="center" vertical="center" wrapText="1"/>
    </xf>
    <xf numFmtId="0" fontId="3" fillId="0" borderId="16" xfId="1" applyBorder="1" applyAlignment="1">
      <alignment horizontal="center" vertical="center" wrapText="1"/>
    </xf>
    <xf numFmtId="0" fontId="3" fillId="0" borderId="21" xfId="1" applyBorder="1" applyAlignment="1">
      <alignment horizontal="center" vertical="center" wrapText="1"/>
    </xf>
    <xf numFmtId="0" fontId="3" fillId="0" borderId="22" xfId="1" applyBorder="1" applyAlignment="1">
      <alignment horizontal="center" vertical="center" wrapText="1"/>
    </xf>
    <xf numFmtId="0" fontId="3" fillId="0" borderId="25" xfId="1" applyBorder="1" applyAlignment="1">
      <alignment horizontal="center" vertical="center"/>
    </xf>
    <xf numFmtId="0" fontId="3" fillId="0" borderId="15" xfId="1" applyBorder="1" applyAlignment="1">
      <alignment horizontal="center" vertical="center"/>
    </xf>
    <xf numFmtId="179" fontId="21" fillId="7" borderId="6" xfId="1" applyNumberFormat="1" applyFont="1" applyFill="1" applyBorder="1" applyAlignment="1">
      <alignment horizontal="center" vertical="center"/>
    </xf>
    <xf numFmtId="179" fontId="21" fillId="7" borderId="17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1" applyFont="1" applyAlignment="1">
      <alignment horizontal="right" vertical="center"/>
    </xf>
    <xf numFmtId="179" fontId="20" fillId="7" borderId="4" xfId="1" applyNumberFormat="1" applyFont="1" applyFill="1" applyBorder="1" applyAlignment="1">
      <alignment horizontal="center" vertical="center"/>
    </xf>
    <xf numFmtId="179" fontId="20" fillId="7" borderId="5" xfId="1" applyNumberFormat="1" applyFont="1" applyFill="1" applyBorder="1" applyAlignment="1">
      <alignment horizontal="center" vertical="center"/>
    </xf>
    <xf numFmtId="0" fontId="16" fillId="0" borderId="0" xfId="1" applyFont="1" applyBorder="1" applyAlignment="1">
      <alignment horizontal="right" vertical="center"/>
    </xf>
    <xf numFmtId="179" fontId="21" fillId="7" borderId="29" xfId="1" applyNumberFormat="1" applyFont="1" applyFill="1" applyBorder="1" applyAlignment="1">
      <alignment horizontal="center" vertical="center"/>
    </xf>
    <xf numFmtId="179" fontId="21" fillId="7" borderId="30" xfId="1" applyNumberFormat="1" applyFont="1" applyFill="1" applyBorder="1" applyAlignment="1">
      <alignment horizontal="center" vertical="center"/>
    </xf>
    <xf numFmtId="179" fontId="19" fillId="7" borderId="4" xfId="1" applyNumberFormat="1" applyFont="1" applyFill="1" applyBorder="1" applyAlignment="1">
      <alignment horizontal="center" vertical="center"/>
    </xf>
    <xf numFmtId="179" fontId="19" fillId="7" borderId="5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horizontal="right" vertical="center"/>
    </xf>
    <xf numFmtId="0" fontId="14" fillId="0" borderId="0" xfId="1" applyFont="1" applyBorder="1" applyAlignment="1">
      <alignment horizontal="right" vertical="center"/>
    </xf>
    <xf numFmtId="179" fontId="20" fillId="2" borderId="0" xfId="1" applyNumberFormat="1" applyFont="1" applyFill="1" applyBorder="1" applyAlignment="1">
      <alignment horizontal="center" vertical="center"/>
    </xf>
    <xf numFmtId="179" fontId="20" fillId="7" borderId="26" xfId="1" applyNumberFormat="1" applyFont="1" applyFill="1" applyBorder="1" applyAlignment="1">
      <alignment horizontal="center" vertical="center"/>
    </xf>
    <xf numFmtId="179" fontId="20" fillId="7" borderId="14" xfId="1" applyNumberFormat="1" applyFont="1" applyFill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3" xfId="1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92CD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tabSelected="1" view="pageBreakPreview" zoomScale="40" zoomScaleNormal="55" zoomScaleSheetLayoutView="40" workbookViewId="0">
      <selection activeCell="H46" sqref="H46"/>
    </sheetView>
  </sheetViews>
  <sheetFormatPr defaultRowHeight="13.5" x14ac:dyDescent="0.15"/>
  <cols>
    <col min="1" max="1" width="9" style="2"/>
    <col min="2" max="2" width="9.25" style="2" bestFit="1" customWidth="1"/>
    <col min="3" max="3" width="9.125" style="2" bestFit="1" customWidth="1"/>
    <col min="4" max="4" width="9" style="2" customWidth="1"/>
    <col min="5" max="5" width="16.5" style="2" bestFit="1" customWidth="1"/>
    <col min="6" max="6" width="12.625" style="2" customWidth="1"/>
    <col min="7" max="7" width="13.375" style="2" customWidth="1"/>
    <col min="8" max="8" width="12.625" style="2" customWidth="1"/>
    <col min="9" max="9" width="13.375" style="2" customWidth="1"/>
    <col min="10" max="11" width="12.625" style="2" customWidth="1"/>
    <col min="12" max="15" width="15.625" style="2" customWidth="1"/>
    <col min="16" max="16" width="14.625" style="2" customWidth="1"/>
    <col min="17" max="17" width="11.75" style="2" bestFit="1" customWidth="1"/>
    <col min="18" max="16384" width="9" style="2"/>
  </cols>
  <sheetData>
    <row r="1" spans="1:22" ht="18.75" x14ac:dyDescent="0.2">
      <c r="A1" s="45" t="s">
        <v>52</v>
      </c>
    </row>
    <row r="2" spans="1:22" ht="13.5" customHeight="1" x14ac:dyDescent="0.15">
      <c r="A2" s="72" t="s">
        <v>48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22" ht="13.5" customHeight="1" x14ac:dyDescent="0.1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22" ht="14.25" customHeight="1" thickBot="1" x14ac:dyDescent="0.2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1:22" ht="13.5" customHeight="1" thickBot="1" x14ac:dyDescent="0.2">
      <c r="A5" s="35"/>
      <c r="B5" s="74" t="s">
        <v>24</v>
      </c>
      <c r="C5" s="75"/>
      <c r="D5" s="75"/>
      <c r="E5" s="76"/>
      <c r="F5" s="74" t="s">
        <v>23</v>
      </c>
      <c r="G5" s="75"/>
      <c r="H5" s="75"/>
      <c r="I5" s="75"/>
      <c r="J5" s="75"/>
      <c r="K5" s="75"/>
      <c r="L5" s="75"/>
      <c r="M5" s="75"/>
      <c r="N5" s="75"/>
      <c r="O5" s="75"/>
      <c r="P5" s="76"/>
      <c r="Q5" s="77" t="s">
        <v>22</v>
      </c>
      <c r="R5" s="78"/>
    </row>
    <row r="6" spans="1:22" ht="52.5" customHeight="1" thickBot="1" x14ac:dyDescent="0.2">
      <c r="A6" s="38"/>
      <c r="B6" s="36" t="s">
        <v>21</v>
      </c>
      <c r="C6" s="36" t="s">
        <v>20</v>
      </c>
      <c r="D6" s="36" t="s">
        <v>25</v>
      </c>
      <c r="E6" s="37" t="s">
        <v>19</v>
      </c>
      <c r="F6" s="27" t="s">
        <v>28</v>
      </c>
      <c r="G6" s="19" t="s">
        <v>26</v>
      </c>
      <c r="H6" s="20" t="s">
        <v>29</v>
      </c>
      <c r="I6" s="20" t="s">
        <v>27</v>
      </c>
      <c r="J6" s="21" t="s">
        <v>18</v>
      </c>
      <c r="K6" s="21" t="s">
        <v>30</v>
      </c>
      <c r="L6" s="22" t="s">
        <v>31</v>
      </c>
      <c r="M6" s="18" t="s">
        <v>32</v>
      </c>
      <c r="N6" s="20" t="s">
        <v>33</v>
      </c>
      <c r="O6" s="25" t="s">
        <v>34</v>
      </c>
      <c r="P6" s="26" t="s">
        <v>35</v>
      </c>
      <c r="Q6" s="79"/>
      <c r="R6" s="80"/>
    </row>
    <row r="7" spans="1:22" ht="22.5" customHeight="1" x14ac:dyDescent="0.15">
      <c r="A7" s="11" t="s">
        <v>40</v>
      </c>
      <c r="B7" s="12" t="s">
        <v>14</v>
      </c>
      <c r="C7" s="12" t="s">
        <v>17</v>
      </c>
      <c r="D7" s="12" t="s">
        <v>47</v>
      </c>
      <c r="E7" s="30" t="s">
        <v>14</v>
      </c>
      <c r="F7" s="17" t="s">
        <v>14</v>
      </c>
      <c r="G7" s="15" t="s">
        <v>16</v>
      </c>
      <c r="H7" s="14" t="s">
        <v>14</v>
      </c>
      <c r="I7" s="14" t="s">
        <v>16</v>
      </c>
      <c r="J7" s="13" t="s">
        <v>14</v>
      </c>
      <c r="K7" s="13" t="s">
        <v>16</v>
      </c>
      <c r="L7" s="24" t="s">
        <v>15</v>
      </c>
      <c r="M7" s="23" t="s">
        <v>14</v>
      </c>
      <c r="N7" s="14" t="s">
        <v>14</v>
      </c>
      <c r="O7" s="13" t="s">
        <v>14</v>
      </c>
      <c r="P7" s="24" t="s">
        <v>14</v>
      </c>
      <c r="Q7" s="81" t="s">
        <v>14</v>
      </c>
      <c r="R7" s="82"/>
    </row>
    <row r="8" spans="1:22" ht="29.1" customHeight="1" x14ac:dyDescent="0.15">
      <c r="A8" s="11" t="s">
        <v>13</v>
      </c>
      <c r="B8" s="9"/>
      <c r="C8" s="51">
        <v>219</v>
      </c>
      <c r="D8" s="52">
        <v>0.85</v>
      </c>
      <c r="E8" s="53" t="str">
        <f>IF(B8*C8*D8=0,"",B8*C8*D8)</f>
        <v/>
      </c>
      <c r="F8" s="28"/>
      <c r="G8" s="57">
        <v>43101</v>
      </c>
      <c r="H8" s="8"/>
      <c r="I8" s="57">
        <v>42235</v>
      </c>
      <c r="J8" s="7" t="s">
        <v>36</v>
      </c>
      <c r="K8" s="57" t="s">
        <v>51</v>
      </c>
      <c r="L8" s="67">
        <f>SUM(G8+I8)</f>
        <v>85336</v>
      </c>
      <c r="M8" s="59" t="str">
        <f>IF(ROUNDDOWN(F8*G8,3)=0,"",ROUNDDOWN(F8*G8,3))</f>
        <v/>
      </c>
      <c r="N8" s="60" t="str">
        <f>IF(ROUNDDOWN(H8*I8,3)=0,"",ROUNDDOWN(H8*I8,3))</f>
        <v/>
      </c>
      <c r="O8" s="61" t="s">
        <v>36</v>
      </c>
      <c r="P8" s="62" t="str">
        <f>IF(SUM(M8:O8)=0,"",SUM(M8:O8))</f>
        <v/>
      </c>
      <c r="Q8" s="83" t="str">
        <f>IF(ROUNDDOWN(SUM(U8:V8),0)=0,"",ROUNDDOWN(SUM(U8:V8),0))</f>
        <v/>
      </c>
      <c r="R8" s="84"/>
      <c r="U8" s="49" t="str">
        <f>E8</f>
        <v/>
      </c>
      <c r="V8" s="48" t="str">
        <f>P8</f>
        <v/>
      </c>
    </row>
    <row r="9" spans="1:22" ht="29.1" customHeight="1" x14ac:dyDescent="0.15">
      <c r="A9" s="11" t="s">
        <v>12</v>
      </c>
      <c r="B9" s="9"/>
      <c r="C9" s="51">
        <v>219</v>
      </c>
      <c r="D9" s="52">
        <v>0.85</v>
      </c>
      <c r="E9" s="53" t="str">
        <f t="shared" ref="E9:E19" si="0">IF(B9*C9*D9=0,"",B9*C9*D9)</f>
        <v/>
      </c>
      <c r="F9" s="28"/>
      <c r="G9" s="57">
        <v>40054</v>
      </c>
      <c r="H9" s="8"/>
      <c r="I9" s="57">
        <v>44883</v>
      </c>
      <c r="J9" s="7" t="s">
        <v>36</v>
      </c>
      <c r="K9" s="57" t="s">
        <v>51</v>
      </c>
      <c r="L9" s="67">
        <f t="shared" ref="L9:L10" si="1">SUM(G9+I9)</f>
        <v>84937</v>
      </c>
      <c r="M9" s="59" t="str">
        <f t="shared" ref="M9:M19" si="2">IF(ROUNDDOWN(F9*G9,3)=0,"",ROUNDDOWN(F9*G9,3))</f>
        <v/>
      </c>
      <c r="N9" s="60" t="str">
        <f t="shared" ref="N9:N19" si="3">IF(ROUNDDOWN(H9*I9,3)=0,"",ROUNDDOWN(H9*I9,3))</f>
        <v/>
      </c>
      <c r="O9" s="61" t="s">
        <v>36</v>
      </c>
      <c r="P9" s="62" t="str">
        <f t="shared" ref="P9:P19" si="4">IF(SUM(M9:O9)=0,"",SUM(M9:O9))</f>
        <v/>
      </c>
      <c r="Q9" s="70" t="str">
        <f t="shared" ref="Q9:Q19" si="5">IF(ROUNDDOWN(SUM(U9:V9),0)=0,"",ROUNDDOWN(SUM(U9:V9),0))</f>
        <v/>
      </c>
      <c r="R9" s="71"/>
      <c r="U9" s="49" t="str">
        <f t="shared" ref="U9:U19" si="6">E9</f>
        <v/>
      </c>
      <c r="V9" s="48" t="str">
        <f t="shared" ref="V9:V19" si="7">P9</f>
        <v/>
      </c>
    </row>
    <row r="10" spans="1:22" ht="29.1" customHeight="1" x14ac:dyDescent="0.15">
      <c r="A10" s="11" t="s">
        <v>11</v>
      </c>
      <c r="B10" s="9"/>
      <c r="C10" s="51">
        <v>219</v>
      </c>
      <c r="D10" s="52">
        <v>0.85</v>
      </c>
      <c r="E10" s="53" t="str">
        <f t="shared" si="0"/>
        <v/>
      </c>
      <c r="F10" s="28"/>
      <c r="G10" s="57">
        <v>49485</v>
      </c>
      <c r="H10" s="8"/>
      <c r="I10" s="57">
        <v>39275</v>
      </c>
      <c r="J10" s="7" t="s">
        <v>36</v>
      </c>
      <c r="K10" s="57" t="s">
        <v>51</v>
      </c>
      <c r="L10" s="67">
        <f t="shared" si="1"/>
        <v>88760</v>
      </c>
      <c r="M10" s="59" t="str">
        <f t="shared" si="2"/>
        <v/>
      </c>
      <c r="N10" s="60" t="str">
        <f>IF(ROUNDDOWN(H10*I10,3)=0,"",ROUNDDOWN(H10*I10,3))</f>
        <v/>
      </c>
      <c r="O10" s="61" t="s">
        <v>36</v>
      </c>
      <c r="P10" s="62" t="str">
        <f t="shared" si="4"/>
        <v/>
      </c>
      <c r="Q10" s="70" t="str">
        <f t="shared" si="5"/>
        <v/>
      </c>
      <c r="R10" s="71"/>
      <c r="U10" s="49" t="str">
        <f t="shared" si="6"/>
        <v/>
      </c>
      <c r="V10" s="48" t="str">
        <f t="shared" si="7"/>
        <v/>
      </c>
    </row>
    <row r="11" spans="1:22" ht="29.1" customHeight="1" x14ac:dyDescent="0.15">
      <c r="A11" s="11" t="s">
        <v>10</v>
      </c>
      <c r="B11" s="9"/>
      <c r="C11" s="51">
        <v>219</v>
      </c>
      <c r="D11" s="52">
        <v>0.85</v>
      </c>
      <c r="E11" s="53" t="str">
        <f t="shared" si="0"/>
        <v/>
      </c>
      <c r="F11" s="28"/>
      <c r="G11" s="57">
        <v>22545</v>
      </c>
      <c r="H11" s="8"/>
      <c r="I11" s="57">
        <v>42045</v>
      </c>
      <c r="J11" s="7"/>
      <c r="K11" s="57">
        <v>26437</v>
      </c>
      <c r="L11" s="67">
        <f t="shared" ref="L11:L13" si="8">SUM(G11+I11+K11)</f>
        <v>91027</v>
      </c>
      <c r="M11" s="59" t="str">
        <f t="shared" si="2"/>
        <v/>
      </c>
      <c r="N11" s="60" t="str">
        <f t="shared" si="3"/>
        <v/>
      </c>
      <c r="O11" s="60" t="str">
        <f>IF(ROUNDDOWN(J11*K11,3)=0,"",ROUNDDOWN(J11*K11,3))</f>
        <v/>
      </c>
      <c r="P11" s="62" t="str">
        <f t="shared" si="4"/>
        <v/>
      </c>
      <c r="Q11" s="70" t="str">
        <f t="shared" si="5"/>
        <v/>
      </c>
      <c r="R11" s="71"/>
      <c r="U11" s="49" t="str">
        <f t="shared" si="6"/>
        <v/>
      </c>
      <c r="V11" s="48" t="str">
        <f t="shared" si="7"/>
        <v/>
      </c>
    </row>
    <row r="12" spans="1:22" ht="29.1" customHeight="1" x14ac:dyDescent="0.15">
      <c r="A12" s="11" t="s">
        <v>9</v>
      </c>
      <c r="B12" s="9"/>
      <c r="C12" s="51">
        <v>219</v>
      </c>
      <c r="D12" s="52">
        <v>0.85</v>
      </c>
      <c r="E12" s="53" t="str">
        <f t="shared" si="0"/>
        <v/>
      </c>
      <c r="F12" s="28"/>
      <c r="G12" s="57">
        <v>23914</v>
      </c>
      <c r="H12" s="8"/>
      <c r="I12" s="57">
        <v>28516</v>
      </c>
      <c r="J12" s="7"/>
      <c r="K12" s="57">
        <v>42810</v>
      </c>
      <c r="L12" s="67">
        <f t="shared" si="8"/>
        <v>95240</v>
      </c>
      <c r="M12" s="59" t="str">
        <f t="shared" si="2"/>
        <v/>
      </c>
      <c r="N12" s="60" t="str">
        <f t="shared" si="3"/>
        <v/>
      </c>
      <c r="O12" s="60" t="str">
        <f t="shared" ref="O12" si="9">IF(ROUNDDOWN(J12*K12,3)=0,"",ROUNDDOWN(J12*K12,3))</f>
        <v/>
      </c>
      <c r="P12" s="62" t="str">
        <f t="shared" si="4"/>
        <v/>
      </c>
      <c r="Q12" s="70" t="str">
        <f t="shared" si="5"/>
        <v/>
      </c>
      <c r="R12" s="71"/>
      <c r="U12" s="49" t="str">
        <f t="shared" si="6"/>
        <v/>
      </c>
      <c r="V12" s="48" t="str">
        <f>P12</f>
        <v/>
      </c>
    </row>
    <row r="13" spans="1:22" ht="29.1" customHeight="1" x14ac:dyDescent="0.15">
      <c r="A13" s="11" t="s">
        <v>8</v>
      </c>
      <c r="B13" s="9"/>
      <c r="C13" s="51">
        <v>219</v>
      </c>
      <c r="D13" s="52">
        <v>0.85</v>
      </c>
      <c r="E13" s="53" t="str">
        <f t="shared" si="0"/>
        <v/>
      </c>
      <c r="F13" s="28"/>
      <c r="G13" s="57">
        <v>21068</v>
      </c>
      <c r="H13" s="8"/>
      <c r="I13" s="57">
        <v>43053</v>
      </c>
      <c r="J13" s="7"/>
      <c r="K13" s="57">
        <v>25007</v>
      </c>
      <c r="L13" s="68">
        <f t="shared" si="8"/>
        <v>89128</v>
      </c>
      <c r="M13" s="59" t="str">
        <f t="shared" si="2"/>
        <v/>
      </c>
      <c r="N13" s="60" t="str">
        <f t="shared" si="3"/>
        <v/>
      </c>
      <c r="O13" s="60" t="str">
        <f>IF(ROUNDDOWN(J13*K13,3)=0,"",ROUNDDOWN(J13*K13,3))</f>
        <v/>
      </c>
      <c r="P13" s="62" t="str">
        <f t="shared" si="4"/>
        <v/>
      </c>
      <c r="Q13" s="70" t="str">
        <f t="shared" si="5"/>
        <v/>
      </c>
      <c r="R13" s="71"/>
      <c r="U13" s="49" t="str">
        <f t="shared" si="6"/>
        <v/>
      </c>
      <c r="V13" s="48" t="str">
        <f>P13</f>
        <v/>
      </c>
    </row>
    <row r="14" spans="1:22" ht="29.1" customHeight="1" x14ac:dyDescent="0.15">
      <c r="A14" s="11" t="s">
        <v>7</v>
      </c>
      <c r="B14" s="9"/>
      <c r="C14" s="51">
        <v>219</v>
      </c>
      <c r="D14" s="52">
        <v>0.85</v>
      </c>
      <c r="E14" s="53" t="str">
        <f t="shared" si="0"/>
        <v/>
      </c>
      <c r="F14" s="28"/>
      <c r="G14" s="57">
        <v>44035</v>
      </c>
      <c r="H14" s="8"/>
      <c r="I14" s="57">
        <v>40353</v>
      </c>
      <c r="J14" s="7" t="s">
        <v>36</v>
      </c>
      <c r="K14" s="57" t="s">
        <v>51</v>
      </c>
      <c r="L14" s="68">
        <f>SUM(G14+I14)</f>
        <v>84388</v>
      </c>
      <c r="M14" s="59" t="str">
        <f t="shared" si="2"/>
        <v/>
      </c>
      <c r="N14" s="60" t="str">
        <f t="shared" si="3"/>
        <v/>
      </c>
      <c r="O14" s="61" t="s">
        <v>36</v>
      </c>
      <c r="P14" s="62" t="str">
        <f t="shared" si="4"/>
        <v/>
      </c>
      <c r="Q14" s="70" t="str">
        <f t="shared" si="5"/>
        <v/>
      </c>
      <c r="R14" s="71"/>
      <c r="U14" s="49" t="str">
        <f t="shared" si="6"/>
        <v/>
      </c>
      <c r="V14" s="48" t="str">
        <f>P14</f>
        <v/>
      </c>
    </row>
    <row r="15" spans="1:22" ht="29.1" customHeight="1" x14ac:dyDescent="0.15">
      <c r="A15" s="11" t="s">
        <v>6</v>
      </c>
      <c r="B15" s="9"/>
      <c r="C15" s="51">
        <v>219</v>
      </c>
      <c r="D15" s="52">
        <v>0.85</v>
      </c>
      <c r="E15" s="53" t="str">
        <f t="shared" si="0"/>
        <v/>
      </c>
      <c r="F15" s="28"/>
      <c r="G15" s="57">
        <v>41111</v>
      </c>
      <c r="H15" s="8"/>
      <c r="I15" s="57">
        <v>40904</v>
      </c>
      <c r="J15" s="7" t="s">
        <v>36</v>
      </c>
      <c r="K15" s="57" t="s">
        <v>51</v>
      </c>
      <c r="L15" s="68">
        <f t="shared" ref="L15:L19" si="10">SUM(G15+I15)</f>
        <v>82015</v>
      </c>
      <c r="M15" s="59" t="str">
        <f t="shared" si="2"/>
        <v/>
      </c>
      <c r="N15" s="60" t="str">
        <f t="shared" si="3"/>
        <v/>
      </c>
      <c r="O15" s="61" t="s">
        <v>36</v>
      </c>
      <c r="P15" s="62" t="str">
        <f t="shared" si="4"/>
        <v/>
      </c>
      <c r="Q15" s="70" t="str">
        <f t="shared" si="5"/>
        <v/>
      </c>
      <c r="R15" s="71"/>
      <c r="U15" s="49" t="str">
        <f t="shared" si="6"/>
        <v/>
      </c>
      <c r="V15" s="48" t="str">
        <f t="shared" si="7"/>
        <v/>
      </c>
    </row>
    <row r="16" spans="1:22" ht="29.1" customHeight="1" x14ac:dyDescent="0.15">
      <c r="A16" s="11" t="s">
        <v>5</v>
      </c>
      <c r="B16" s="9"/>
      <c r="C16" s="51">
        <v>219</v>
      </c>
      <c r="D16" s="52">
        <v>0.85</v>
      </c>
      <c r="E16" s="53" t="str">
        <f t="shared" si="0"/>
        <v/>
      </c>
      <c r="F16" s="28"/>
      <c r="G16" s="57">
        <v>49330</v>
      </c>
      <c r="H16" s="8"/>
      <c r="I16" s="57">
        <v>44158</v>
      </c>
      <c r="J16" s="7" t="s">
        <v>36</v>
      </c>
      <c r="K16" s="57" t="s">
        <v>51</v>
      </c>
      <c r="L16" s="68">
        <f t="shared" si="10"/>
        <v>93488</v>
      </c>
      <c r="M16" s="59" t="str">
        <f t="shared" si="2"/>
        <v/>
      </c>
      <c r="N16" s="60" t="str">
        <f t="shared" si="3"/>
        <v/>
      </c>
      <c r="O16" s="61" t="s">
        <v>36</v>
      </c>
      <c r="P16" s="62" t="str">
        <f t="shared" si="4"/>
        <v/>
      </c>
      <c r="Q16" s="70" t="str">
        <f t="shared" si="5"/>
        <v/>
      </c>
      <c r="R16" s="71"/>
      <c r="U16" s="49" t="str">
        <f t="shared" si="6"/>
        <v/>
      </c>
      <c r="V16" s="48" t="str">
        <f t="shared" si="7"/>
        <v/>
      </c>
    </row>
    <row r="17" spans="1:22" ht="29.1" customHeight="1" x14ac:dyDescent="0.15">
      <c r="A17" s="11" t="s">
        <v>4</v>
      </c>
      <c r="B17" s="9"/>
      <c r="C17" s="51">
        <v>219</v>
      </c>
      <c r="D17" s="52">
        <v>0.85</v>
      </c>
      <c r="E17" s="53" t="str">
        <f t="shared" si="0"/>
        <v/>
      </c>
      <c r="F17" s="28"/>
      <c r="G17" s="57">
        <v>47898</v>
      </c>
      <c r="H17" s="8"/>
      <c r="I17" s="57">
        <v>48370</v>
      </c>
      <c r="J17" s="7" t="s">
        <v>36</v>
      </c>
      <c r="K17" s="57" t="s">
        <v>51</v>
      </c>
      <c r="L17" s="68">
        <f t="shared" si="10"/>
        <v>96268</v>
      </c>
      <c r="M17" s="59" t="str">
        <f t="shared" si="2"/>
        <v/>
      </c>
      <c r="N17" s="60" t="str">
        <f t="shared" si="3"/>
        <v/>
      </c>
      <c r="O17" s="61" t="s">
        <v>36</v>
      </c>
      <c r="P17" s="62" t="str">
        <f t="shared" si="4"/>
        <v/>
      </c>
      <c r="Q17" s="70" t="str">
        <f t="shared" si="5"/>
        <v/>
      </c>
      <c r="R17" s="71"/>
      <c r="U17" s="49" t="str">
        <f t="shared" si="6"/>
        <v/>
      </c>
      <c r="V17" s="48" t="str">
        <f t="shared" si="7"/>
        <v/>
      </c>
    </row>
    <row r="18" spans="1:22" ht="29.1" customHeight="1" x14ac:dyDescent="0.15">
      <c r="A18" s="10" t="s">
        <v>3</v>
      </c>
      <c r="B18" s="9"/>
      <c r="C18" s="51">
        <v>219</v>
      </c>
      <c r="D18" s="52">
        <v>0.85</v>
      </c>
      <c r="E18" s="53" t="str">
        <f t="shared" si="0"/>
        <v/>
      </c>
      <c r="F18" s="28"/>
      <c r="G18" s="57">
        <v>45660</v>
      </c>
      <c r="H18" s="8"/>
      <c r="I18" s="57">
        <v>42489</v>
      </c>
      <c r="J18" s="7" t="s">
        <v>36</v>
      </c>
      <c r="K18" s="57" t="s">
        <v>51</v>
      </c>
      <c r="L18" s="68">
        <f t="shared" si="10"/>
        <v>88149</v>
      </c>
      <c r="M18" s="59" t="str">
        <f t="shared" si="2"/>
        <v/>
      </c>
      <c r="N18" s="60" t="str">
        <f t="shared" si="3"/>
        <v/>
      </c>
      <c r="O18" s="61" t="s">
        <v>36</v>
      </c>
      <c r="P18" s="62" t="str">
        <f t="shared" si="4"/>
        <v/>
      </c>
      <c r="Q18" s="70" t="str">
        <f t="shared" si="5"/>
        <v/>
      </c>
      <c r="R18" s="71"/>
      <c r="U18" s="49" t="str">
        <f t="shared" si="6"/>
        <v/>
      </c>
      <c r="V18" s="48" t="str">
        <f t="shared" si="7"/>
        <v/>
      </c>
    </row>
    <row r="19" spans="1:22" ht="29.1" customHeight="1" thickBot="1" x14ac:dyDescent="0.2">
      <c r="A19" s="10" t="s">
        <v>2</v>
      </c>
      <c r="B19" s="9"/>
      <c r="C19" s="51">
        <v>219</v>
      </c>
      <c r="D19" s="52">
        <v>0.85</v>
      </c>
      <c r="E19" s="53" t="str">
        <f t="shared" si="0"/>
        <v/>
      </c>
      <c r="F19" s="28"/>
      <c r="G19" s="57">
        <v>47223</v>
      </c>
      <c r="H19" s="8"/>
      <c r="I19" s="57">
        <v>43362</v>
      </c>
      <c r="J19" s="7" t="s">
        <v>36</v>
      </c>
      <c r="K19" s="57" t="s">
        <v>51</v>
      </c>
      <c r="L19" s="68">
        <f t="shared" si="10"/>
        <v>90585</v>
      </c>
      <c r="M19" s="59" t="str">
        <f t="shared" si="2"/>
        <v/>
      </c>
      <c r="N19" s="60" t="str">
        <f t="shared" si="3"/>
        <v/>
      </c>
      <c r="O19" s="61" t="s">
        <v>36</v>
      </c>
      <c r="P19" s="62" t="str">
        <f t="shared" si="4"/>
        <v/>
      </c>
      <c r="Q19" s="90" t="str">
        <f t="shared" si="5"/>
        <v/>
      </c>
      <c r="R19" s="91"/>
      <c r="U19" s="49" t="str">
        <f t="shared" si="6"/>
        <v/>
      </c>
      <c r="V19" s="48" t="str">
        <f t="shared" si="7"/>
        <v/>
      </c>
    </row>
    <row r="20" spans="1:22" ht="29.1" customHeight="1" thickBot="1" x14ac:dyDescent="0.2">
      <c r="A20" s="6" t="s">
        <v>1</v>
      </c>
      <c r="B20" s="5"/>
      <c r="C20" s="54"/>
      <c r="D20" s="55"/>
      <c r="E20" s="56" t="str">
        <f>IF(SUM(E8:E19)=0,"",SUM(E8:E19))</f>
        <v/>
      </c>
      <c r="F20" s="29"/>
      <c r="G20" s="58">
        <f>SUM(G8:G19)</f>
        <v>475424</v>
      </c>
      <c r="H20" s="4"/>
      <c r="I20" s="58">
        <f>SUM(I8:I19)</f>
        <v>499643</v>
      </c>
      <c r="J20" s="4"/>
      <c r="K20" s="63">
        <f>SUM(K8:K19)</f>
        <v>94254</v>
      </c>
      <c r="L20" s="69">
        <f t="shared" ref="L20" si="11">SUM(L8:L19)</f>
        <v>1069321</v>
      </c>
      <c r="M20" s="64" t="str">
        <f t="shared" ref="M20:P20" si="12">IF(SUM(M8:M19)=0,"",SUM(M8:M19))</f>
        <v/>
      </c>
      <c r="N20" s="65" t="str">
        <f t="shared" si="12"/>
        <v/>
      </c>
      <c r="O20" s="65" t="str">
        <f t="shared" si="12"/>
        <v/>
      </c>
      <c r="P20" s="66" t="str">
        <f t="shared" si="12"/>
        <v/>
      </c>
      <c r="Q20" s="92" t="str">
        <f>IF(ROUNDDOWN(SUM(Q8:R19),0)=0,"",ROUNDDOWN(SUM(Q8:R19),0))</f>
        <v/>
      </c>
      <c r="R20" s="93"/>
      <c r="S20" s="44"/>
    </row>
    <row r="23" spans="1:22" ht="31.5" customHeight="1" x14ac:dyDescent="0.15">
      <c r="C23" s="1"/>
      <c r="D23" s="1"/>
      <c r="E23" s="1"/>
      <c r="F23" s="1"/>
      <c r="G23" s="3"/>
      <c r="H23" s="3"/>
      <c r="I23" s="3"/>
      <c r="J23" s="3"/>
      <c r="K23" s="3"/>
      <c r="L23" s="3"/>
      <c r="M23" s="94"/>
      <c r="N23" s="94"/>
      <c r="O23" s="94"/>
      <c r="P23" s="95"/>
      <c r="Q23" s="96"/>
      <c r="R23" s="96"/>
      <c r="S23" s="44"/>
      <c r="U23" s="50" t="str">
        <f>IF(COUNTBLANK(Q23)&gt;1,"ROUNDUP(Q23/1.1,0)","")</f>
        <v/>
      </c>
      <c r="V23" s="50"/>
    </row>
    <row r="24" spans="1:22" ht="15" customHeight="1" thickBot="1" x14ac:dyDescent="0.2">
      <c r="A24" s="46"/>
      <c r="B24" s="46"/>
      <c r="C24" s="1"/>
      <c r="D24" s="1"/>
      <c r="E24" s="1"/>
      <c r="F24" s="1"/>
      <c r="G24" s="3"/>
      <c r="H24" s="3"/>
      <c r="I24" s="3"/>
      <c r="J24" s="3"/>
      <c r="K24" s="3"/>
      <c r="L24" s="3"/>
      <c r="M24" s="41"/>
      <c r="N24" s="41"/>
      <c r="O24" s="41"/>
      <c r="P24" s="42"/>
      <c r="Q24" s="43"/>
      <c r="R24" s="43"/>
    </row>
    <row r="25" spans="1:22" ht="31.5" customHeight="1" thickBot="1" x14ac:dyDescent="0.2">
      <c r="A25" s="85" t="s">
        <v>0</v>
      </c>
      <c r="B25" s="85"/>
      <c r="C25" s="1"/>
      <c r="D25" s="1"/>
      <c r="E25" s="1"/>
      <c r="F25" s="1"/>
      <c r="G25" s="3"/>
      <c r="H25" s="3"/>
      <c r="I25" s="3"/>
      <c r="J25" s="3"/>
      <c r="K25" s="3"/>
      <c r="L25" s="3"/>
      <c r="M25" s="86" t="s">
        <v>37</v>
      </c>
      <c r="N25" s="86"/>
      <c r="O25" s="86"/>
      <c r="P25" s="86"/>
      <c r="Q25" s="87" t="str">
        <f>IF(ROUNDDOWN(SUM(Q8:R19),0)=0,"",ROUNDDOWN(SUM(Q8:R19),0))</f>
        <v/>
      </c>
      <c r="R25" s="88"/>
    </row>
    <row r="26" spans="1:22" ht="31.5" customHeight="1" x14ac:dyDescent="0.15">
      <c r="A26" s="32" t="s">
        <v>38</v>
      </c>
      <c r="B26" s="1"/>
      <c r="C26" s="1"/>
      <c r="D26" s="1"/>
      <c r="E26" s="1"/>
      <c r="F26" s="1"/>
      <c r="G26" s="3"/>
      <c r="H26" s="3"/>
      <c r="I26" s="3"/>
      <c r="J26" s="3"/>
      <c r="K26" s="3"/>
      <c r="L26" s="3"/>
      <c r="M26" s="3"/>
      <c r="N26" s="89" t="s">
        <v>46</v>
      </c>
      <c r="O26" s="89"/>
      <c r="P26" s="89"/>
      <c r="Q26" s="89"/>
      <c r="R26" s="89"/>
    </row>
    <row r="27" spans="1:22" ht="31.5" customHeight="1" x14ac:dyDescent="0.15">
      <c r="A27" s="32" t="s">
        <v>39</v>
      </c>
      <c r="B27" s="1"/>
      <c r="C27" s="1"/>
      <c r="D27" s="1"/>
      <c r="E27" s="1"/>
      <c r="F27" s="1"/>
      <c r="G27" s="3"/>
      <c r="H27" s="3"/>
      <c r="I27" s="3"/>
      <c r="J27" s="3"/>
      <c r="K27" s="3"/>
      <c r="L27" s="3"/>
      <c r="M27" s="3"/>
      <c r="O27" s="47"/>
      <c r="P27" s="31"/>
      <c r="Q27" s="33"/>
      <c r="R27" s="34"/>
    </row>
    <row r="28" spans="1:22" ht="31.5" customHeight="1" x14ac:dyDescent="0.15">
      <c r="A28" s="32" t="s">
        <v>41</v>
      </c>
      <c r="B28" s="1"/>
      <c r="C28" s="1"/>
      <c r="D28" s="1"/>
      <c r="E28" s="1"/>
      <c r="F28" s="1"/>
      <c r="G28" s="3"/>
      <c r="H28" s="3"/>
      <c r="I28" s="3"/>
      <c r="J28" s="3"/>
      <c r="K28" s="3"/>
      <c r="L28" s="3"/>
      <c r="M28" s="3"/>
      <c r="O28" s="47"/>
      <c r="P28" s="31"/>
      <c r="Q28" s="33"/>
      <c r="R28" s="34"/>
    </row>
    <row r="29" spans="1:22" ht="14.25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P29" s="3"/>
      <c r="Q29" s="16"/>
      <c r="R29" s="16"/>
    </row>
  </sheetData>
  <mergeCells count="24">
    <mergeCell ref="A25:B25"/>
    <mergeCell ref="M25:P25"/>
    <mergeCell ref="Q25:R25"/>
    <mergeCell ref="N26:R26"/>
    <mergeCell ref="Q15:R15"/>
    <mergeCell ref="Q16:R16"/>
    <mergeCell ref="Q17:R17"/>
    <mergeCell ref="Q18:R18"/>
    <mergeCell ref="Q19:R19"/>
    <mergeCell ref="Q20:R20"/>
    <mergeCell ref="M23:P23"/>
    <mergeCell ref="Q23:R23"/>
    <mergeCell ref="Q14:R14"/>
    <mergeCell ref="A2:R4"/>
    <mergeCell ref="B5:E5"/>
    <mergeCell ref="F5:P5"/>
    <mergeCell ref="Q5:R6"/>
    <mergeCell ref="Q7:R7"/>
    <mergeCell ref="Q8:R8"/>
    <mergeCell ref="Q9:R9"/>
    <mergeCell ref="Q10:R10"/>
    <mergeCell ref="Q11:R11"/>
    <mergeCell ref="Q12:R12"/>
    <mergeCell ref="Q13:R13"/>
  </mergeCells>
  <phoneticPr fontId="1"/>
  <printOptions horizontalCentered="1"/>
  <pageMargins left="0.70866141732283472" right="0.70866141732283472" top="1.1417322834645669" bottom="0.74803149606299213" header="0.31496062992125984" footer="0.31496062992125984"/>
  <pageSetup paperSize="9" scale="56" orientation="landscape" r:id="rId1"/>
  <rowBreaks count="1" manualBreakCount="1">
    <brk id="4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view="pageBreakPreview" zoomScale="40" zoomScaleNormal="55" zoomScaleSheetLayoutView="40" workbookViewId="0">
      <selection activeCell="K54" sqref="K54"/>
    </sheetView>
  </sheetViews>
  <sheetFormatPr defaultRowHeight="13.5" x14ac:dyDescent="0.15"/>
  <cols>
    <col min="1" max="1" width="9" style="2"/>
    <col min="2" max="2" width="9.25" style="2" bestFit="1" customWidth="1"/>
    <col min="3" max="3" width="9.125" style="2" bestFit="1" customWidth="1"/>
    <col min="4" max="4" width="9" style="2" customWidth="1"/>
    <col min="5" max="5" width="16.5" style="2" bestFit="1" customWidth="1"/>
    <col min="6" max="6" width="12.625" style="2" customWidth="1"/>
    <col min="7" max="7" width="13.375" style="2" customWidth="1"/>
    <col min="8" max="8" width="12.625" style="2" customWidth="1"/>
    <col min="9" max="9" width="13.375" style="2" customWidth="1"/>
    <col min="10" max="11" width="12.625" style="2" customWidth="1"/>
    <col min="12" max="15" width="15.625" style="2" customWidth="1"/>
    <col min="16" max="16" width="14.625" style="2" customWidth="1"/>
    <col min="17" max="17" width="11.75" style="2" bestFit="1" customWidth="1"/>
    <col min="18" max="16384" width="9" style="2"/>
  </cols>
  <sheetData>
    <row r="1" spans="1:22" ht="18.75" x14ac:dyDescent="0.2">
      <c r="A1" s="45" t="s">
        <v>49</v>
      </c>
    </row>
    <row r="2" spans="1:22" ht="13.5" customHeight="1" x14ac:dyDescent="0.15">
      <c r="A2" s="72" t="s">
        <v>50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22" ht="13.5" customHeight="1" x14ac:dyDescent="0.1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22" ht="14.25" customHeight="1" thickBot="1" x14ac:dyDescent="0.2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1:22" ht="13.5" customHeight="1" thickBot="1" x14ac:dyDescent="0.2">
      <c r="A5" s="35"/>
      <c r="B5" s="74" t="s">
        <v>24</v>
      </c>
      <c r="C5" s="75"/>
      <c r="D5" s="75"/>
      <c r="E5" s="76"/>
      <c r="F5" s="74" t="s">
        <v>23</v>
      </c>
      <c r="G5" s="75"/>
      <c r="H5" s="75"/>
      <c r="I5" s="75"/>
      <c r="J5" s="75"/>
      <c r="K5" s="75"/>
      <c r="L5" s="75"/>
      <c r="M5" s="75"/>
      <c r="N5" s="75"/>
      <c r="O5" s="75"/>
      <c r="P5" s="76"/>
      <c r="Q5" s="77" t="s">
        <v>22</v>
      </c>
      <c r="R5" s="78"/>
    </row>
    <row r="6" spans="1:22" ht="52.5" customHeight="1" thickBot="1" x14ac:dyDescent="0.2">
      <c r="A6" s="38"/>
      <c r="B6" s="36" t="s">
        <v>21</v>
      </c>
      <c r="C6" s="36" t="s">
        <v>20</v>
      </c>
      <c r="D6" s="36" t="s">
        <v>25</v>
      </c>
      <c r="E6" s="37" t="s">
        <v>19</v>
      </c>
      <c r="F6" s="27" t="s">
        <v>28</v>
      </c>
      <c r="G6" s="19" t="s">
        <v>26</v>
      </c>
      <c r="H6" s="20" t="s">
        <v>29</v>
      </c>
      <c r="I6" s="20" t="s">
        <v>27</v>
      </c>
      <c r="J6" s="21" t="s">
        <v>18</v>
      </c>
      <c r="K6" s="21" t="s">
        <v>30</v>
      </c>
      <c r="L6" s="22" t="s">
        <v>31</v>
      </c>
      <c r="M6" s="18" t="s">
        <v>32</v>
      </c>
      <c r="N6" s="20" t="s">
        <v>33</v>
      </c>
      <c r="O6" s="25" t="s">
        <v>34</v>
      </c>
      <c r="P6" s="26" t="s">
        <v>35</v>
      </c>
      <c r="Q6" s="79"/>
      <c r="R6" s="80"/>
    </row>
    <row r="7" spans="1:22" ht="22.5" customHeight="1" x14ac:dyDescent="0.15">
      <c r="A7" s="11" t="s">
        <v>40</v>
      </c>
      <c r="B7" s="12" t="s">
        <v>14</v>
      </c>
      <c r="C7" s="12" t="s">
        <v>17</v>
      </c>
      <c r="D7" s="12" t="s">
        <v>47</v>
      </c>
      <c r="E7" s="30" t="s">
        <v>14</v>
      </c>
      <c r="F7" s="17" t="s">
        <v>14</v>
      </c>
      <c r="G7" s="15" t="s">
        <v>16</v>
      </c>
      <c r="H7" s="14" t="s">
        <v>14</v>
      </c>
      <c r="I7" s="14" t="s">
        <v>16</v>
      </c>
      <c r="J7" s="13" t="s">
        <v>14</v>
      </c>
      <c r="K7" s="13" t="s">
        <v>16</v>
      </c>
      <c r="L7" s="24" t="s">
        <v>15</v>
      </c>
      <c r="M7" s="23" t="s">
        <v>14</v>
      </c>
      <c r="N7" s="14" t="s">
        <v>14</v>
      </c>
      <c r="O7" s="13" t="s">
        <v>14</v>
      </c>
      <c r="P7" s="24" t="s">
        <v>14</v>
      </c>
      <c r="Q7" s="81" t="s">
        <v>14</v>
      </c>
      <c r="R7" s="82"/>
    </row>
    <row r="8" spans="1:22" ht="29.1" customHeight="1" x14ac:dyDescent="0.15">
      <c r="A8" s="11" t="s">
        <v>13</v>
      </c>
      <c r="B8" s="9"/>
      <c r="C8" s="51">
        <v>219</v>
      </c>
      <c r="D8" s="52">
        <v>0.85</v>
      </c>
      <c r="E8" s="53" t="str">
        <f>IF(B8*C8*D8=0,"",B8*C8*D8)</f>
        <v/>
      </c>
      <c r="F8" s="28"/>
      <c r="G8" s="57">
        <v>43101</v>
      </c>
      <c r="H8" s="8"/>
      <c r="I8" s="57">
        <v>42235</v>
      </c>
      <c r="J8" s="7" t="s">
        <v>36</v>
      </c>
      <c r="K8" s="57" t="s">
        <v>51</v>
      </c>
      <c r="L8" s="67">
        <f>SUM(G8+I8)</f>
        <v>85336</v>
      </c>
      <c r="M8" s="59" t="str">
        <f>IF(ROUNDDOWN(F8*G8,3)=0,"",ROUNDDOWN(F8*G8,3))</f>
        <v/>
      </c>
      <c r="N8" s="60" t="str">
        <f>IF(ROUNDDOWN(H8*I8,3)=0,"",ROUNDDOWN(H8*I8,3))</f>
        <v/>
      </c>
      <c r="O8" s="61" t="s">
        <v>36</v>
      </c>
      <c r="P8" s="62" t="str">
        <f>IF(SUM(M8:O8)=0,"",SUM(M8:O8))</f>
        <v/>
      </c>
      <c r="Q8" s="83" t="str">
        <f>IF(ROUNDDOWN(SUM(U8:V8),0)=0,"",ROUNDDOWN(SUM(U8:V8),0))</f>
        <v/>
      </c>
      <c r="R8" s="84"/>
      <c r="U8" s="49" t="str">
        <f>E8</f>
        <v/>
      </c>
      <c r="V8" s="48" t="str">
        <f>P8</f>
        <v/>
      </c>
    </row>
    <row r="9" spans="1:22" ht="29.1" customHeight="1" x14ac:dyDescent="0.15">
      <c r="A9" s="11" t="s">
        <v>12</v>
      </c>
      <c r="B9" s="9"/>
      <c r="C9" s="51">
        <v>219</v>
      </c>
      <c r="D9" s="52">
        <v>0.85</v>
      </c>
      <c r="E9" s="53" t="str">
        <f t="shared" ref="E9:E19" si="0">IF(B9*C9*D9=0,"",B9*C9*D9)</f>
        <v/>
      </c>
      <c r="F9" s="28"/>
      <c r="G9" s="57">
        <v>40054</v>
      </c>
      <c r="H9" s="8"/>
      <c r="I9" s="57">
        <v>44883</v>
      </c>
      <c r="J9" s="7" t="s">
        <v>36</v>
      </c>
      <c r="K9" s="57" t="s">
        <v>51</v>
      </c>
      <c r="L9" s="67">
        <f t="shared" ref="L9:L10" si="1">SUM(G9+I9)</f>
        <v>84937</v>
      </c>
      <c r="M9" s="59" t="str">
        <f t="shared" ref="M9:M19" si="2">IF(ROUNDDOWN(F9*G9,3)=0,"",ROUNDDOWN(F9*G9,3))</f>
        <v/>
      </c>
      <c r="N9" s="60" t="str">
        <f>IF(ROUNDDOWN(H9*I9,3)=0,"",ROUNDDOWN(H9*I9,3))</f>
        <v/>
      </c>
      <c r="O9" s="61" t="s">
        <v>36</v>
      </c>
      <c r="P9" s="62" t="str">
        <f t="shared" ref="P9:P19" si="3">IF(SUM(M9:O9)=0,"",SUM(M9:O9))</f>
        <v/>
      </c>
      <c r="Q9" s="70" t="str">
        <f t="shared" ref="Q9:Q19" si="4">IF(ROUNDDOWN(SUM(U9:V9),0)=0,"",ROUNDDOWN(SUM(U9:V9),0))</f>
        <v/>
      </c>
      <c r="R9" s="71"/>
      <c r="U9" s="49" t="str">
        <f t="shared" ref="U9:U19" si="5">E9</f>
        <v/>
      </c>
      <c r="V9" s="48" t="str">
        <f t="shared" ref="V9:V19" si="6">P9</f>
        <v/>
      </c>
    </row>
    <row r="10" spans="1:22" ht="29.1" customHeight="1" x14ac:dyDescent="0.15">
      <c r="A10" s="11" t="s">
        <v>11</v>
      </c>
      <c r="B10" s="9"/>
      <c r="C10" s="51">
        <v>219</v>
      </c>
      <c r="D10" s="52">
        <v>0.85</v>
      </c>
      <c r="E10" s="53" t="str">
        <f t="shared" si="0"/>
        <v/>
      </c>
      <c r="F10" s="28"/>
      <c r="G10" s="57">
        <v>49485</v>
      </c>
      <c r="H10" s="8"/>
      <c r="I10" s="57">
        <v>39275</v>
      </c>
      <c r="J10" s="7" t="s">
        <v>36</v>
      </c>
      <c r="K10" s="57" t="s">
        <v>51</v>
      </c>
      <c r="L10" s="67">
        <f t="shared" si="1"/>
        <v>88760</v>
      </c>
      <c r="M10" s="59" t="str">
        <f t="shared" si="2"/>
        <v/>
      </c>
      <c r="N10" s="60" t="str">
        <f t="shared" ref="N10:N19" si="7">IF(ROUNDDOWN(H10*I10,3)=0,"",ROUNDDOWN(H10*I10,3))</f>
        <v/>
      </c>
      <c r="O10" s="61" t="s">
        <v>36</v>
      </c>
      <c r="P10" s="62" t="str">
        <f t="shared" si="3"/>
        <v/>
      </c>
      <c r="Q10" s="70" t="str">
        <f t="shared" si="4"/>
        <v/>
      </c>
      <c r="R10" s="71"/>
      <c r="U10" s="49" t="str">
        <f t="shared" si="5"/>
        <v/>
      </c>
      <c r="V10" s="48" t="str">
        <f t="shared" si="6"/>
        <v/>
      </c>
    </row>
    <row r="11" spans="1:22" ht="29.1" customHeight="1" x14ac:dyDescent="0.15">
      <c r="A11" s="11" t="s">
        <v>10</v>
      </c>
      <c r="B11" s="9"/>
      <c r="C11" s="51">
        <v>219</v>
      </c>
      <c r="D11" s="52">
        <v>0.85</v>
      </c>
      <c r="E11" s="53" t="str">
        <f t="shared" si="0"/>
        <v/>
      </c>
      <c r="F11" s="28"/>
      <c r="G11" s="57">
        <v>22545</v>
      </c>
      <c r="H11" s="8"/>
      <c r="I11" s="57">
        <v>42045</v>
      </c>
      <c r="J11" s="7"/>
      <c r="K11" s="57">
        <v>26437</v>
      </c>
      <c r="L11" s="67">
        <f t="shared" ref="L11:L13" si="8">SUM(G11+I11+K11)</f>
        <v>91027</v>
      </c>
      <c r="M11" s="59" t="str">
        <f t="shared" si="2"/>
        <v/>
      </c>
      <c r="N11" s="60" t="str">
        <f t="shared" si="7"/>
        <v/>
      </c>
      <c r="O11" s="60" t="str">
        <f>IF(ROUNDDOWN(J11*K11,3)=0,"",ROUNDDOWN(J11*K11,3))</f>
        <v/>
      </c>
      <c r="P11" s="62" t="str">
        <f t="shared" si="3"/>
        <v/>
      </c>
      <c r="Q11" s="70" t="str">
        <f t="shared" si="4"/>
        <v/>
      </c>
      <c r="R11" s="71"/>
      <c r="U11" s="49" t="str">
        <f t="shared" si="5"/>
        <v/>
      </c>
      <c r="V11" s="48" t="str">
        <f t="shared" si="6"/>
        <v/>
      </c>
    </row>
    <row r="12" spans="1:22" ht="29.1" customHeight="1" x14ac:dyDescent="0.15">
      <c r="A12" s="11" t="s">
        <v>9</v>
      </c>
      <c r="B12" s="9"/>
      <c r="C12" s="51">
        <v>219</v>
      </c>
      <c r="D12" s="52">
        <v>0.85</v>
      </c>
      <c r="E12" s="53" t="str">
        <f t="shared" si="0"/>
        <v/>
      </c>
      <c r="F12" s="28"/>
      <c r="G12" s="57">
        <v>23914</v>
      </c>
      <c r="H12" s="8"/>
      <c r="I12" s="57">
        <v>28516</v>
      </c>
      <c r="J12" s="7"/>
      <c r="K12" s="57">
        <v>42810</v>
      </c>
      <c r="L12" s="67">
        <f t="shared" si="8"/>
        <v>95240</v>
      </c>
      <c r="M12" s="59" t="str">
        <f t="shared" si="2"/>
        <v/>
      </c>
      <c r="N12" s="60" t="str">
        <f t="shared" si="7"/>
        <v/>
      </c>
      <c r="O12" s="60" t="str">
        <f t="shared" ref="O12:O13" si="9">IF(ROUNDDOWN(J12*K12,3)=0,"",ROUNDDOWN(J12*K12,3))</f>
        <v/>
      </c>
      <c r="P12" s="62" t="str">
        <f t="shared" si="3"/>
        <v/>
      </c>
      <c r="Q12" s="70" t="str">
        <f t="shared" si="4"/>
        <v/>
      </c>
      <c r="R12" s="71"/>
      <c r="U12" s="49" t="str">
        <f t="shared" si="5"/>
        <v/>
      </c>
      <c r="V12" s="48" t="str">
        <f>P12</f>
        <v/>
      </c>
    </row>
    <row r="13" spans="1:22" ht="29.1" customHeight="1" x14ac:dyDescent="0.15">
      <c r="A13" s="11" t="s">
        <v>8</v>
      </c>
      <c r="B13" s="9"/>
      <c r="C13" s="51">
        <v>219</v>
      </c>
      <c r="D13" s="52">
        <v>0.85</v>
      </c>
      <c r="E13" s="53" t="str">
        <f t="shared" si="0"/>
        <v/>
      </c>
      <c r="F13" s="28"/>
      <c r="G13" s="57">
        <v>21068</v>
      </c>
      <c r="H13" s="8"/>
      <c r="I13" s="57">
        <v>43053</v>
      </c>
      <c r="J13" s="7"/>
      <c r="K13" s="57">
        <v>25007</v>
      </c>
      <c r="L13" s="68">
        <f t="shared" si="8"/>
        <v>89128</v>
      </c>
      <c r="M13" s="59" t="str">
        <f t="shared" si="2"/>
        <v/>
      </c>
      <c r="N13" s="60" t="str">
        <f t="shared" si="7"/>
        <v/>
      </c>
      <c r="O13" s="60" t="str">
        <f t="shared" si="9"/>
        <v/>
      </c>
      <c r="P13" s="62" t="str">
        <f t="shared" si="3"/>
        <v/>
      </c>
      <c r="Q13" s="70" t="str">
        <f t="shared" si="4"/>
        <v/>
      </c>
      <c r="R13" s="71"/>
      <c r="U13" s="49" t="str">
        <f t="shared" si="5"/>
        <v/>
      </c>
      <c r="V13" s="48" t="str">
        <f>P13</f>
        <v/>
      </c>
    </row>
    <row r="14" spans="1:22" ht="29.1" customHeight="1" x14ac:dyDescent="0.15">
      <c r="A14" s="11" t="s">
        <v>7</v>
      </c>
      <c r="B14" s="9"/>
      <c r="C14" s="51">
        <v>219</v>
      </c>
      <c r="D14" s="52">
        <v>0.85</v>
      </c>
      <c r="E14" s="53" t="str">
        <f t="shared" si="0"/>
        <v/>
      </c>
      <c r="F14" s="28"/>
      <c r="G14" s="57">
        <v>44035</v>
      </c>
      <c r="H14" s="8"/>
      <c r="I14" s="57">
        <v>40353</v>
      </c>
      <c r="J14" s="7" t="s">
        <v>36</v>
      </c>
      <c r="K14" s="57" t="s">
        <v>51</v>
      </c>
      <c r="L14" s="68">
        <f>SUM(G14+I14)</f>
        <v>84388</v>
      </c>
      <c r="M14" s="59" t="str">
        <f t="shared" si="2"/>
        <v/>
      </c>
      <c r="N14" s="60" t="str">
        <f t="shared" si="7"/>
        <v/>
      </c>
      <c r="O14" s="61" t="s">
        <v>36</v>
      </c>
      <c r="P14" s="62" t="str">
        <f t="shared" si="3"/>
        <v/>
      </c>
      <c r="Q14" s="70" t="str">
        <f t="shared" si="4"/>
        <v/>
      </c>
      <c r="R14" s="71"/>
      <c r="U14" s="49" t="str">
        <f t="shared" si="5"/>
        <v/>
      </c>
      <c r="V14" s="48" t="str">
        <f>P14</f>
        <v/>
      </c>
    </row>
    <row r="15" spans="1:22" ht="29.1" customHeight="1" x14ac:dyDescent="0.15">
      <c r="A15" s="11" t="s">
        <v>6</v>
      </c>
      <c r="B15" s="9"/>
      <c r="C15" s="51">
        <v>219</v>
      </c>
      <c r="D15" s="52">
        <v>0.85</v>
      </c>
      <c r="E15" s="53" t="str">
        <f t="shared" si="0"/>
        <v/>
      </c>
      <c r="F15" s="28"/>
      <c r="G15" s="57">
        <v>41111</v>
      </c>
      <c r="H15" s="8"/>
      <c r="I15" s="57">
        <v>40904</v>
      </c>
      <c r="J15" s="7" t="s">
        <v>36</v>
      </c>
      <c r="K15" s="57" t="s">
        <v>51</v>
      </c>
      <c r="L15" s="68">
        <f t="shared" ref="L15:L19" si="10">SUM(G15+I15)</f>
        <v>82015</v>
      </c>
      <c r="M15" s="59" t="str">
        <f t="shared" si="2"/>
        <v/>
      </c>
      <c r="N15" s="60" t="str">
        <f t="shared" si="7"/>
        <v/>
      </c>
      <c r="O15" s="61" t="s">
        <v>36</v>
      </c>
      <c r="P15" s="62" t="str">
        <f t="shared" si="3"/>
        <v/>
      </c>
      <c r="Q15" s="70" t="str">
        <f t="shared" si="4"/>
        <v/>
      </c>
      <c r="R15" s="71"/>
      <c r="U15" s="49" t="str">
        <f t="shared" si="5"/>
        <v/>
      </c>
      <c r="V15" s="48" t="str">
        <f t="shared" si="6"/>
        <v/>
      </c>
    </row>
    <row r="16" spans="1:22" ht="29.1" customHeight="1" x14ac:dyDescent="0.15">
      <c r="A16" s="11" t="s">
        <v>5</v>
      </c>
      <c r="B16" s="9"/>
      <c r="C16" s="51">
        <v>219</v>
      </c>
      <c r="D16" s="52">
        <v>0.85</v>
      </c>
      <c r="E16" s="53" t="str">
        <f t="shared" si="0"/>
        <v/>
      </c>
      <c r="F16" s="28"/>
      <c r="G16" s="57">
        <v>49330</v>
      </c>
      <c r="H16" s="8"/>
      <c r="I16" s="57">
        <v>44158</v>
      </c>
      <c r="J16" s="7" t="s">
        <v>36</v>
      </c>
      <c r="K16" s="57" t="s">
        <v>51</v>
      </c>
      <c r="L16" s="68">
        <f t="shared" si="10"/>
        <v>93488</v>
      </c>
      <c r="M16" s="59" t="str">
        <f t="shared" si="2"/>
        <v/>
      </c>
      <c r="N16" s="60" t="str">
        <f t="shared" si="7"/>
        <v/>
      </c>
      <c r="O16" s="61" t="s">
        <v>36</v>
      </c>
      <c r="P16" s="62" t="str">
        <f t="shared" si="3"/>
        <v/>
      </c>
      <c r="Q16" s="70" t="str">
        <f t="shared" si="4"/>
        <v/>
      </c>
      <c r="R16" s="71"/>
      <c r="U16" s="49" t="str">
        <f t="shared" si="5"/>
        <v/>
      </c>
      <c r="V16" s="48" t="str">
        <f t="shared" si="6"/>
        <v/>
      </c>
    </row>
    <row r="17" spans="1:22" ht="29.1" customHeight="1" x14ac:dyDescent="0.15">
      <c r="A17" s="11" t="s">
        <v>4</v>
      </c>
      <c r="B17" s="9"/>
      <c r="C17" s="51">
        <v>219</v>
      </c>
      <c r="D17" s="52">
        <v>0.85</v>
      </c>
      <c r="E17" s="53" t="str">
        <f t="shared" si="0"/>
        <v/>
      </c>
      <c r="F17" s="28"/>
      <c r="G17" s="57">
        <v>47898</v>
      </c>
      <c r="H17" s="8"/>
      <c r="I17" s="57">
        <v>48370</v>
      </c>
      <c r="J17" s="7" t="s">
        <v>36</v>
      </c>
      <c r="K17" s="57" t="s">
        <v>51</v>
      </c>
      <c r="L17" s="68">
        <f t="shared" si="10"/>
        <v>96268</v>
      </c>
      <c r="M17" s="59" t="str">
        <f t="shared" si="2"/>
        <v/>
      </c>
      <c r="N17" s="60" t="str">
        <f t="shared" si="7"/>
        <v/>
      </c>
      <c r="O17" s="61" t="s">
        <v>36</v>
      </c>
      <c r="P17" s="62" t="str">
        <f t="shared" si="3"/>
        <v/>
      </c>
      <c r="Q17" s="70" t="str">
        <f t="shared" si="4"/>
        <v/>
      </c>
      <c r="R17" s="71"/>
      <c r="U17" s="49" t="str">
        <f t="shared" si="5"/>
        <v/>
      </c>
      <c r="V17" s="48" t="str">
        <f t="shared" si="6"/>
        <v/>
      </c>
    </row>
    <row r="18" spans="1:22" ht="29.1" customHeight="1" x14ac:dyDescent="0.15">
      <c r="A18" s="10" t="s">
        <v>3</v>
      </c>
      <c r="B18" s="9"/>
      <c r="C18" s="51">
        <v>219</v>
      </c>
      <c r="D18" s="52">
        <v>0.85</v>
      </c>
      <c r="E18" s="53" t="str">
        <f t="shared" si="0"/>
        <v/>
      </c>
      <c r="F18" s="28"/>
      <c r="G18" s="57">
        <v>45660</v>
      </c>
      <c r="H18" s="8"/>
      <c r="I18" s="57">
        <v>42489</v>
      </c>
      <c r="J18" s="7" t="s">
        <v>36</v>
      </c>
      <c r="K18" s="57" t="s">
        <v>51</v>
      </c>
      <c r="L18" s="68">
        <f t="shared" si="10"/>
        <v>88149</v>
      </c>
      <c r="M18" s="59" t="str">
        <f t="shared" si="2"/>
        <v/>
      </c>
      <c r="N18" s="60" t="str">
        <f t="shared" si="7"/>
        <v/>
      </c>
      <c r="O18" s="61" t="s">
        <v>36</v>
      </c>
      <c r="P18" s="62" t="str">
        <f t="shared" si="3"/>
        <v/>
      </c>
      <c r="Q18" s="70" t="str">
        <f t="shared" si="4"/>
        <v/>
      </c>
      <c r="R18" s="71"/>
      <c r="U18" s="49" t="str">
        <f t="shared" si="5"/>
        <v/>
      </c>
      <c r="V18" s="48" t="str">
        <f t="shared" si="6"/>
        <v/>
      </c>
    </row>
    <row r="19" spans="1:22" ht="29.1" customHeight="1" thickBot="1" x14ac:dyDescent="0.2">
      <c r="A19" s="10" t="s">
        <v>2</v>
      </c>
      <c r="B19" s="9"/>
      <c r="C19" s="51">
        <v>219</v>
      </c>
      <c r="D19" s="52">
        <v>0.85</v>
      </c>
      <c r="E19" s="53" t="str">
        <f t="shared" si="0"/>
        <v/>
      </c>
      <c r="F19" s="28"/>
      <c r="G19" s="57">
        <v>47223</v>
      </c>
      <c r="H19" s="8"/>
      <c r="I19" s="57">
        <v>43362</v>
      </c>
      <c r="J19" s="7" t="s">
        <v>36</v>
      </c>
      <c r="K19" s="57" t="s">
        <v>51</v>
      </c>
      <c r="L19" s="68">
        <f t="shared" si="10"/>
        <v>90585</v>
      </c>
      <c r="M19" s="59" t="str">
        <f t="shared" si="2"/>
        <v/>
      </c>
      <c r="N19" s="60" t="str">
        <f t="shared" si="7"/>
        <v/>
      </c>
      <c r="O19" s="61" t="s">
        <v>36</v>
      </c>
      <c r="P19" s="62" t="str">
        <f t="shared" si="3"/>
        <v/>
      </c>
      <c r="Q19" s="90" t="str">
        <f t="shared" si="4"/>
        <v/>
      </c>
      <c r="R19" s="91"/>
      <c r="U19" s="49" t="str">
        <f t="shared" si="5"/>
        <v/>
      </c>
      <c r="V19" s="48" t="str">
        <f t="shared" si="6"/>
        <v/>
      </c>
    </row>
    <row r="20" spans="1:22" ht="29.1" customHeight="1" thickBot="1" x14ac:dyDescent="0.2">
      <c r="A20" s="6" t="s">
        <v>1</v>
      </c>
      <c r="B20" s="5"/>
      <c r="C20" s="54"/>
      <c r="D20" s="55"/>
      <c r="E20" s="56" t="str">
        <f>IF(SUM(E8:E19)=0,"",SUM(E8:E19))</f>
        <v/>
      </c>
      <c r="F20" s="29"/>
      <c r="G20" s="58">
        <f>SUM(G8:G19)</f>
        <v>475424</v>
      </c>
      <c r="H20" s="4"/>
      <c r="I20" s="58">
        <f>SUM(I8:I19)</f>
        <v>499643</v>
      </c>
      <c r="J20" s="4"/>
      <c r="K20" s="63">
        <f>SUM(K8:K19)</f>
        <v>94254</v>
      </c>
      <c r="L20" s="69">
        <f t="shared" ref="L20" si="11">SUM(L8:L19)</f>
        <v>1069321</v>
      </c>
      <c r="M20" s="64" t="str">
        <f t="shared" ref="M20:P20" si="12">IF(SUM(M8:M19)=0,"",SUM(M8:M19))</f>
        <v/>
      </c>
      <c r="N20" s="65" t="str">
        <f t="shared" si="12"/>
        <v/>
      </c>
      <c r="O20" s="65" t="str">
        <f t="shared" si="12"/>
        <v/>
      </c>
      <c r="P20" s="66" t="str">
        <f t="shared" si="12"/>
        <v/>
      </c>
      <c r="Q20" s="92" t="str">
        <f>IF(ROUNDDOWN(SUM(Q8:R19),0)=0,"",ROUNDDOWN(SUM(Q8:R19),0))</f>
        <v/>
      </c>
      <c r="R20" s="93"/>
      <c r="S20" s="44" t="s">
        <v>42</v>
      </c>
    </row>
    <row r="23" spans="1:22" ht="31.5" customHeight="1" x14ac:dyDescent="0.15">
      <c r="C23" s="1"/>
      <c r="D23" s="1"/>
      <c r="E23" s="1"/>
      <c r="F23" s="1"/>
      <c r="G23" s="3"/>
      <c r="H23" s="3"/>
      <c r="I23" s="3"/>
      <c r="J23" s="3"/>
      <c r="K23" s="3"/>
      <c r="L23" s="3"/>
      <c r="M23" s="94" t="s">
        <v>43</v>
      </c>
      <c r="N23" s="94"/>
      <c r="O23" s="94"/>
      <c r="P23" s="95"/>
      <c r="Q23" s="97" t="str">
        <f>IF(SUM(Q8:R19)=0,"",SUM(Q8:R19))</f>
        <v/>
      </c>
      <c r="R23" s="98"/>
      <c r="S23" s="44" t="s">
        <v>44</v>
      </c>
      <c r="U23" s="50" t="str">
        <f>IF(COUNTBLANK(Q23)&gt;1,"ROUNDUP(Q23/1.1,0)","")</f>
        <v/>
      </c>
      <c r="V23" s="50"/>
    </row>
    <row r="24" spans="1:22" ht="15" customHeight="1" thickBot="1" x14ac:dyDescent="0.2">
      <c r="A24" s="40"/>
      <c r="B24" s="40"/>
      <c r="C24" s="1"/>
      <c r="D24" s="1"/>
      <c r="E24" s="1"/>
      <c r="F24" s="1"/>
      <c r="G24" s="3"/>
      <c r="H24" s="3"/>
      <c r="I24" s="3"/>
      <c r="J24" s="3"/>
      <c r="K24" s="3"/>
      <c r="L24" s="3"/>
      <c r="M24" s="41"/>
      <c r="N24" s="41"/>
      <c r="O24" s="41"/>
      <c r="P24" s="42"/>
      <c r="Q24" s="43"/>
      <c r="R24" s="43"/>
    </row>
    <row r="25" spans="1:22" ht="31.5" customHeight="1" thickBot="1" x14ac:dyDescent="0.2">
      <c r="A25" s="85" t="s">
        <v>0</v>
      </c>
      <c r="B25" s="85"/>
      <c r="C25" s="1"/>
      <c r="D25" s="1"/>
      <c r="E25" s="1"/>
      <c r="F25" s="1"/>
      <c r="G25" s="3"/>
      <c r="H25" s="3"/>
      <c r="I25" s="3"/>
      <c r="J25" s="3"/>
      <c r="K25" s="3"/>
      <c r="L25" s="3"/>
      <c r="M25" s="99" t="s">
        <v>45</v>
      </c>
      <c r="N25" s="99"/>
      <c r="O25" s="99"/>
      <c r="P25" s="100"/>
      <c r="Q25" s="87" t="str">
        <f>IF(COUNTBLANK(Q22:Q23)&gt;1,"",ROUNDUP(Q23/1.1,0))</f>
        <v/>
      </c>
      <c r="R25" s="88"/>
    </row>
    <row r="26" spans="1:22" ht="31.5" customHeight="1" x14ac:dyDescent="0.15">
      <c r="A26" s="32" t="s">
        <v>38</v>
      </c>
      <c r="B26" s="1"/>
      <c r="C26" s="1"/>
      <c r="D26" s="1"/>
      <c r="E26" s="1"/>
      <c r="F26" s="1"/>
      <c r="G26" s="3"/>
      <c r="H26" s="3"/>
      <c r="I26" s="3"/>
      <c r="J26" s="3"/>
      <c r="K26" s="3"/>
      <c r="L26" s="3"/>
      <c r="M26" s="3"/>
      <c r="N26" s="89" t="s">
        <v>46</v>
      </c>
      <c r="O26" s="89"/>
      <c r="P26" s="89"/>
      <c r="Q26" s="89"/>
      <c r="R26" s="89"/>
    </row>
    <row r="27" spans="1:22" ht="31.5" customHeight="1" x14ac:dyDescent="0.15">
      <c r="A27" s="32" t="s">
        <v>39</v>
      </c>
      <c r="B27" s="1"/>
      <c r="C27" s="1"/>
      <c r="D27" s="1"/>
      <c r="E27" s="1"/>
      <c r="F27" s="1"/>
      <c r="G27" s="3"/>
      <c r="H27" s="3"/>
      <c r="I27" s="3"/>
      <c r="J27" s="3"/>
      <c r="K27" s="3"/>
      <c r="L27" s="3"/>
      <c r="M27" s="3"/>
      <c r="O27" s="39"/>
      <c r="P27" s="31"/>
      <c r="Q27" s="33"/>
      <c r="R27" s="34"/>
    </row>
    <row r="28" spans="1:22" ht="31.5" customHeight="1" x14ac:dyDescent="0.15">
      <c r="A28" s="32" t="s">
        <v>41</v>
      </c>
      <c r="B28" s="1"/>
      <c r="C28" s="1"/>
      <c r="D28" s="1"/>
      <c r="E28" s="1"/>
      <c r="F28" s="1"/>
      <c r="G28" s="3"/>
      <c r="H28" s="3"/>
      <c r="I28" s="3"/>
      <c r="J28" s="3"/>
      <c r="K28" s="3"/>
      <c r="L28" s="3"/>
      <c r="M28" s="3"/>
      <c r="O28" s="39"/>
      <c r="P28" s="31"/>
      <c r="Q28" s="33"/>
      <c r="R28" s="34"/>
    </row>
    <row r="29" spans="1:22" ht="14.25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P29" s="3"/>
      <c r="Q29" s="16"/>
      <c r="R29" s="16"/>
    </row>
  </sheetData>
  <mergeCells count="24">
    <mergeCell ref="A2:R4"/>
    <mergeCell ref="N26:R26"/>
    <mergeCell ref="A25:B25"/>
    <mergeCell ref="Q23:R23"/>
    <mergeCell ref="M23:P23"/>
    <mergeCell ref="M25:P25"/>
    <mergeCell ref="Q15:R15"/>
    <mergeCell ref="Q16:R16"/>
    <mergeCell ref="Q17:R17"/>
    <mergeCell ref="Q18:R18"/>
    <mergeCell ref="Q19:R19"/>
    <mergeCell ref="Q20:R20"/>
    <mergeCell ref="Q9:R9"/>
    <mergeCell ref="Q10:R10"/>
    <mergeCell ref="Q11:R11"/>
    <mergeCell ref="Q12:R12"/>
    <mergeCell ref="Q25:R25"/>
    <mergeCell ref="Q13:R13"/>
    <mergeCell ref="Q14:R14"/>
    <mergeCell ref="B5:E5"/>
    <mergeCell ref="F5:P5"/>
    <mergeCell ref="Q5:R6"/>
    <mergeCell ref="Q7:R7"/>
    <mergeCell ref="Q8:R8"/>
  </mergeCells>
  <phoneticPr fontId="1"/>
  <printOptions horizontalCentered="1"/>
  <pageMargins left="0.70866141732283472" right="0.70866141732283472" top="1.1417322834645669" bottom="0.74803149606299213" header="0.31496062992125984" footer="0.31496062992125984"/>
  <pageSetup paperSize="9" scale="56" orientation="landscape" r:id="rId1"/>
  <rowBreaks count="1" manualBreakCount="1">
    <brk id="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別紙様式５－１内訳書（税抜）</vt:lpstr>
      <vt:lpstr>別紙様式５－2 内訳書（税込）</vt:lpstr>
      <vt:lpstr>'別紙様式５－１内訳書（税抜）'!Print_Area</vt:lpstr>
      <vt:lpstr>'別紙様式５－2 内訳書（税込）'!Print_Area</vt:lpstr>
    </vt:vector>
  </TitlesOfParts>
  <Company>城南衛生管理組合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T-Fukuyama</dc:creator>
  <cp:lastModifiedBy>福山 さやか</cp:lastModifiedBy>
  <cp:lastPrinted>2023-10-18T02:00:30Z</cp:lastPrinted>
  <dcterms:created xsi:type="dcterms:W3CDTF">2015-11-18T04:07:16Z</dcterms:created>
  <dcterms:modified xsi:type="dcterms:W3CDTF">2023-11-07T01:25:52Z</dcterms:modified>
</cp:coreProperties>
</file>